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firstSheet="1" activeTab="1"/>
  </bookViews>
  <sheets>
    <sheet name="прил_5 (2)" sheetId="1" state="hidden" r:id="rId1"/>
    <sheet name="Форма 3 (2)" sheetId="2" r:id="rId2"/>
    <sheet name="Лист1" sheetId="3" r:id="rId3"/>
  </sheets>
  <definedNames>
    <definedName name="_xlnm._FilterDatabase" localSheetId="0" hidden="1">'прил_5 (2)'!$A$10:$J$270</definedName>
    <definedName name="_xlnm._FilterDatabase" localSheetId="1" hidden="1">'Форма 3 (2)'!$A$15:$O$399</definedName>
    <definedName name="_xlnm.Print_Titles" localSheetId="1">'Форма 3 (2)'!$14:$15</definedName>
    <definedName name="_xlnm.Print_Area" localSheetId="1">'Форма 3 (2)'!$A$1:$O$408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99" i="2"/>
  <c r="O298" s="1"/>
  <c r="O301"/>
  <c r="F176" l="1"/>
  <c r="F174"/>
  <c r="F173" s="1"/>
  <c r="N226" l="1"/>
  <c r="N224"/>
  <c r="M226"/>
  <c r="M224"/>
  <c r="L226"/>
  <c r="L224"/>
  <c r="K226"/>
  <c r="K224"/>
  <c r="J226"/>
  <c r="J224"/>
  <c r="I226"/>
  <c r="I224"/>
  <c r="H226"/>
  <c r="H224"/>
  <c r="O225"/>
  <c r="O227"/>
  <c r="N300"/>
  <c r="N264" s="1"/>
  <c r="N298"/>
  <c r="M300"/>
  <c r="M264" s="1"/>
  <c r="M298"/>
  <c r="L300"/>
  <c r="L264" s="1"/>
  <c r="L298"/>
  <c r="K300"/>
  <c r="K264" s="1"/>
  <c r="K298"/>
  <c r="L259" l="1"/>
  <c r="L297"/>
  <c r="N297"/>
  <c r="N259"/>
  <c r="K259"/>
  <c r="K297"/>
  <c r="M259"/>
  <c r="M297"/>
  <c r="O175"/>
  <c r="O177"/>
  <c r="N176"/>
  <c r="N174"/>
  <c r="M176"/>
  <c r="M174"/>
  <c r="L176"/>
  <c r="L174"/>
  <c r="K176"/>
  <c r="K174"/>
  <c r="J176"/>
  <c r="J174"/>
  <c r="N142"/>
  <c r="N136"/>
  <c r="M142"/>
  <c r="M136"/>
  <c r="L142"/>
  <c r="L136"/>
  <c r="K142"/>
  <c r="K136"/>
  <c r="J142"/>
  <c r="J136"/>
  <c r="I142"/>
  <c r="I136"/>
  <c r="H142"/>
  <c r="H136"/>
  <c r="O327"/>
  <c r="O328"/>
  <c r="O331"/>
  <c r="O332"/>
  <c r="G303"/>
  <c r="G306"/>
  <c r="G176"/>
  <c r="G136"/>
  <c r="G142"/>
  <c r="O373"/>
  <c r="O376"/>
  <c r="O188"/>
  <c r="O190"/>
  <c r="O181"/>
  <c r="O184"/>
  <c r="O156"/>
  <c r="K36"/>
  <c r="L36"/>
  <c r="M36"/>
  <c r="N36"/>
  <c r="L39"/>
  <c r="M39"/>
  <c r="N39"/>
  <c r="K39"/>
  <c r="J36"/>
  <c r="J39"/>
  <c r="G20" l="1"/>
  <c r="I352"/>
  <c r="I351" s="1"/>
  <c r="I356"/>
  <c r="H356"/>
  <c r="H352"/>
  <c r="H351" s="1"/>
  <c r="G356"/>
  <c r="G352"/>
  <c r="G351" s="1"/>
  <c r="I360"/>
  <c r="H360"/>
  <c r="G360"/>
  <c r="F360"/>
  <c r="O363"/>
  <c r="O370"/>
  <c r="G362"/>
  <c r="N312"/>
  <c r="M312"/>
  <c r="L312"/>
  <c r="K312"/>
  <c r="J312"/>
  <c r="I312"/>
  <c r="H312"/>
  <c r="G312"/>
  <c r="O340"/>
  <c r="O339" s="1"/>
  <c r="O338" s="1"/>
  <c r="H339"/>
  <c r="H338" s="1"/>
  <c r="I339"/>
  <c r="I338" s="1"/>
  <c r="J339"/>
  <c r="J338" s="1"/>
  <c r="K339"/>
  <c r="K338" s="1"/>
  <c r="L339"/>
  <c r="L338" s="1"/>
  <c r="M339"/>
  <c r="M338" s="1"/>
  <c r="N339"/>
  <c r="N338" s="1"/>
  <c r="G339"/>
  <c r="G338" s="1"/>
  <c r="O335"/>
  <c r="O334" s="1"/>
  <c r="O337"/>
  <c r="O336" s="1"/>
  <c r="G336"/>
  <c r="G334"/>
  <c r="G333" l="1"/>
  <c r="O333"/>
  <c r="J313"/>
  <c r="J28" s="1"/>
  <c r="K313"/>
  <c r="K28" s="1"/>
  <c r="L313"/>
  <c r="L28" s="1"/>
  <c r="M313"/>
  <c r="M28" s="1"/>
  <c r="N313"/>
  <c r="N28" s="1"/>
  <c r="H313"/>
  <c r="H28" s="1"/>
  <c r="I313"/>
  <c r="I28" s="1"/>
  <c r="G313"/>
  <c r="G28" s="1"/>
  <c r="F313"/>
  <c r="F28" s="1"/>
  <c r="O348"/>
  <c r="N342"/>
  <c r="M342"/>
  <c r="L342"/>
  <c r="K342"/>
  <c r="J342"/>
  <c r="I342"/>
  <c r="H342"/>
  <c r="G342"/>
  <c r="F342"/>
  <c r="I264"/>
  <c r="O313" l="1"/>
  <c r="O28"/>
  <c r="O244"/>
  <c r="I242"/>
  <c r="H242"/>
  <c r="I193"/>
  <c r="H193"/>
  <c r="G193"/>
  <c r="O218"/>
  <c r="O221"/>
  <c r="I198"/>
  <c r="G198"/>
  <c r="O213"/>
  <c r="G211"/>
  <c r="G212"/>
  <c r="I189"/>
  <c r="I187"/>
  <c r="H180"/>
  <c r="H183"/>
  <c r="G146"/>
  <c r="H179" l="1"/>
  <c r="G41"/>
  <c r="I36"/>
  <c r="I39"/>
  <c r="H36"/>
  <c r="H35" s="1"/>
  <c r="H39"/>
  <c r="G36"/>
  <c r="G39"/>
  <c r="F91"/>
  <c r="O378"/>
  <c r="I372"/>
  <c r="I374"/>
  <c r="H374"/>
  <c r="H372"/>
  <c r="G372"/>
  <c r="G374"/>
  <c r="O394"/>
  <c r="O393" s="1"/>
  <c r="N393"/>
  <c r="M393"/>
  <c r="L393"/>
  <c r="K393"/>
  <c r="J393"/>
  <c r="I393"/>
  <c r="H393"/>
  <c r="G393"/>
  <c r="F393"/>
  <c r="E393"/>
  <c r="D393"/>
  <c r="O391"/>
  <c r="O390" s="1"/>
  <c r="O389" s="1"/>
  <c r="N390"/>
  <c r="N389" s="1"/>
  <c r="M390"/>
  <c r="L390"/>
  <c r="K390"/>
  <c r="K389" s="1"/>
  <c r="J390"/>
  <c r="J389" s="1"/>
  <c r="I390"/>
  <c r="H390"/>
  <c r="H389" s="1"/>
  <c r="G390"/>
  <c r="G389" s="1"/>
  <c r="F390"/>
  <c r="F389" s="1"/>
  <c r="E390"/>
  <c r="D390"/>
  <c r="M389"/>
  <c r="L389"/>
  <c r="I389"/>
  <c r="E389"/>
  <c r="D389"/>
  <c r="O385"/>
  <c r="O384"/>
  <c r="N382"/>
  <c r="N379" s="1"/>
  <c r="M382"/>
  <c r="M379" s="1"/>
  <c r="L382"/>
  <c r="L379" s="1"/>
  <c r="K382"/>
  <c r="K379" s="1"/>
  <c r="J382"/>
  <c r="J379" s="1"/>
  <c r="I382"/>
  <c r="I379" s="1"/>
  <c r="H382"/>
  <c r="H379" s="1"/>
  <c r="G382"/>
  <c r="G379" s="1"/>
  <c r="F382"/>
  <c r="F379" s="1"/>
  <c r="E382"/>
  <c r="E379" s="1"/>
  <c r="D382"/>
  <c r="D379" s="1"/>
  <c r="O374"/>
  <c r="F374"/>
  <c r="O372"/>
  <c r="F372"/>
  <c r="O367"/>
  <c r="O365" s="1"/>
  <c r="N365"/>
  <c r="N361" s="1"/>
  <c r="M365"/>
  <c r="M361" s="1"/>
  <c r="L365"/>
  <c r="L361" s="1"/>
  <c r="K365"/>
  <c r="K361" s="1"/>
  <c r="J365"/>
  <c r="J361" s="1"/>
  <c r="I365"/>
  <c r="I361" s="1"/>
  <c r="H365"/>
  <c r="H361" s="1"/>
  <c r="G365"/>
  <c r="G361" s="1"/>
  <c r="F365"/>
  <c r="E365"/>
  <c r="E361" s="1"/>
  <c r="D365"/>
  <c r="O362"/>
  <c r="F362"/>
  <c r="D362"/>
  <c r="F361"/>
  <c r="D360"/>
  <c r="O360" s="1"/>
  <c r="N357"/>
  <c r="M357"/>
  <c r="M354" s="1"/>
  <c r="M350" s="1"/>
  <c r="L357"/>
  <c r="K357"/>
  <c r="J357"/>
  <c r="I357"/>
  <c r="I354" s="1"/>
  <c r="I350" s="1"/>
  <c r="H357"/>
  <c r="G357"/>
  <c r="F357"/>
  <c r="E357"/>
  <c r="D357"/>
  <c r="N356"/>
  <c r="M356"/>
  <c r="L356"/>
  <c r="K356"/>
  <c r="J356"/>
  <c r="F356"/>
  <c r="E356"/>
  <c r="E354" s="1"/>
  <c r="E350" s="1"/>
  <c r="D356"/>
  <c r="F352"/>
  <c r="D351"/>
  <c r="O349"/>
  <c r="O347"/>
  <c r="O346"/>
  <c r="O345"/>
  <c r="O344"/>
  <c r="N341"/>
  <c r="J341"/>
  <c r="I341"/>
  <c r="H341"/>
  <c r="F341"/>
  <c r="E342"/>
  <c r="E341" s="1"/>
  <c r="D342"/>
  <c r="D341" s="1"/>
  <c r="M341"/>
  <c r="L341"/>
  <c r="K341"/>
  <c r="G341"/>
  <c r="F329"/>
  <c r="E329"/>
  <c r="F325"/>
  <c r="E325"/>
  <c r="O323"/>
  <c r="O322"/>
  <c r="N320"/>
  <c r="N319" s="1"/>
  <c r="M320"/>
  <c r="M319" s="1"/>
  <c r="L320"/>
  <c r="L319" s="1"/>
  <c r="K320"/>
  <c r="J320"/>
  <c r="J319" s="1"/>
  <c r="I320"/>
  <c r="I319" s="1"/>
  <c r="H320"/>
  <c r="H319" s="1"/>
  <c r="G320"/>
  <c r="G319" s="1"/>
  <c r="F320"/>
  <c r="F319" s="1"/>
  <c r="E320"/>
  <c r="E319" s="1"/>
  <c r="D320"/>
  <c r="D319" s="1"/>
  <c r="K319"/>
  <c r="O317"/>
  <c r="O316" s="1"/>
  <c r="O315" s="1"/>
  <c r="N316"/>
  <c r="N315" s="1"/>
  <c r="M316"/>
  <c r="M315" s="1"/>
  <c r="L316"/>
  <c r="L315" s="1"/>
  <c r="K316"/>
  <c r="K315" s="1"/>
  <c r="J316"/>
  <c r="I316"/>
  <c r="I315" s="1"/>
  <c r="H316"/>
  <c r="H315" s="1"/>
  <c r="G316"/>
  <c r="G315" s="1"/>
  <c r="F316"/>
  <c r="F315" s="1"/>
  <c r="E316"/>
  <c r="E315" s="1"/>
  <c r="D316"/>
  <c r="D315" s="1"/>
  <c r="J315"/>
  <c r="N314"/>
  <c r="M314"/>
  <c r="L314"/>
  <c r="K314"/>
  <c r="J314"/>
  <c r="I314"/>
  <c r="H314"/>
  <c r="G314"/>
  <c r="F314"/>
  <c r="E314"/>
  <c r="D314"/>
  <c r="F312"/>
  <c r="F27" s="1"/>
  <c r="E312"/>
  <c r="D312"/>
  <c r="D27" s="1"/>
  <c r="N311"/>
  <c r="M311"/>
  <c r="L311"/>
  <c r="K311"/>
  <c r="K26" s="1"/>
  <c r="J311"/>
  <c r="I311"/>
  <c r="H311"/>
  <c r="G311"/>
  <c r="G26" s="1"/>
  <c r="F311"/>
  <c r="E311"/>
  <c r="D311"/>
  <c r="N310"/>
  <c r="N25" s="1"/>
  <c r="M310"/>
  <c r="L310"/>
  <c r="K310"/>
  <c r="J310"/>
  <c r="J25" s="1"/>
  <c r="I310"/>
  <c r="H310"/>
  <c r="H25" s="1"/>
  <c r="G310"/>
  <c r="F310"/>
  <c r="F25" s="1"/>
  <c r="E310"/>
  <c r="D310"/>
  <c r="N309"/>
  <c r="M309"/>
  <c r="L309"/>
  <c r="K309"/>
  <c r="J309"/>
  <c r="I309"/>
  <c r="H309"/>
  <c r="G309"/>
  <c r="F309"/>
  <c r="E309"/>
  <c r="D309"/>
  <c r="N306"/>
  <c r="M306"/>
  <c r="L306"/>
  <c r="K306"/>
  <c r="J306"/>
  <c r="I306"/>
  <c r="H306"/>
  <c r="F306"/>
  <c r="E306"/>
  <c r="E20" s="1"/>
  <c r="N305"/>
  <c r="M305"/>
  <c r="L305"/>
  <c r="K305"/>
  <c r="J305"/>
  <c r="I305"/>
  <c r="I19" s="1"/>
  <c r="I17" s="1"/>
  <c r="H305"/>
  <c r="F305"/>
  <c r="E305"/>
  <c r="O300"/>
  <c r="J300"/>
  <c r="J264" s="1"/>
  <c r="H300"/>
  <c r="G300"/>
  <c r="F300"/>
  <c r="E300"/>
  <c r="J298"/>
  <c r="H298"/>
  <c r="G298"/>
  <c r="F298"/>
  <c r="E298"/>
  <c r="O292"/>
  <c r="O291"/>
  <c r="N289"/>
  <c r="N284" s="1"/>
  <c r="M289"/>
  <c r="L289"/>
  <c r="K289"/>
  <c r="J289"/>
  <c r="J284" s="1"/>
  <c r="I289"/>
  <c r="I284" s="1"/>
  <c r="H289"/>
  <c r="H284" s="1"/>
  <c r="G289"/>
  <c r="G284" s="1"/>
  <c r="F289"/>
  <c r="F284" s="1"/>
  <c r="E289"/>
  <c r="E284" s="1"/>
  <c r="D289"/>
  <c r="O286"/>
  <c r="O285" s="1"/>
  <c r="D285"/>
  <c r="M284"/>
  <c r="L284"/>
  <c r="K284"/>
  <c r="O280"/>
  <c r="O279" s="1"/>
  <c r="O276" s="1"/>
  <c r="N279"/>
  <c r="N276" s="1"/>
  <c r="M279"/>
  <c r="M276" s="1"/>
  <c r="L279"/>
  <c r="L276" s="1"/>
  <c r="K279"/>
  <c r="K276" s="1"/>
  <c r="J279"/>
  <c r="J276" s="1"/>
  <c r="I279"/>
  <c r="I276" s="1"/>
  <c r="H279"/>
  <c r="H276" s="1"/>
  <c r="G279"/>
  <c r="G276" s="1"/>
  <c r="F279"/>
  <c r="F276" s="1"/>
  <c r="E279"/>
  <c r="E276" s="1"/>
  <c r="D279"/>
  <c r="D276" s="1"/>
  <c r="O272"/>
  <c r="O271" s="1"/>
  <c r="O268" s="1"/>
  <c r="N271"/>
  <c r="N268" s="1"/>
  <c r="M271"/>
  <c r="M268" s="1"/>
  <c r="L271"/>
  <c r="L268" s="1"/>
  <c r="K271"/>
  <c r="K268" s="1"/>
  <c r="J271"/>
  <c r="J268" s="1"/>
  <c r="I271"/>
  <c r="I268" s="1"/>
  <c r="H271"/>
  <c r="H268" s="1"/>
  <c r="G271"/>
  <c r="G268" s="1"/>
  <c r="F271"/>
  <c r="F268" s="1"/>
  <c r="E271"/>
  <c r="E268" s="1"/>
  <c r="D271"/>
  <c r="D268" s="1"/>
  <c r="N265"/>
  <c r="M265"/>
  <c r="L265"/>
  <c r="K265"/>
  <c r="J265"/>
  <c r="I265"/>
  <c r="H265"/>
  <c r="G265"/>
  <c r="F265"/>
  <c r="E265"/>
  <c r="D265"/>
  <c r="H264"/>
  <c r="G264"/>
  <c r="F264"/>
  <c r="E264"/>
  <c r="D264"/>
  <c r="M258"/>
  <c r="L258"/>
  <c r="K258"/>
  <c r="H259"/>
  <c r="H258" s="1"/>
  <c r="G259"/>
  <c r="G258" s="1"/>
  <c r="F259"/>
  <c r="F258" s="1"/>
  <c r="E259"/>
  <c r="D259"/>
  <c r="N258"/>
  <c r="O247"/>
  <c r="O246" s="1"/>
  <c r="N246"/>
  <c r="M246"/>
  <c r="L246"/>
  <c r="K246"/>
  <c r="J246"/>
  <c r="I246"/>
  <c r="H246"/>
  <c r="G246"/>
  <c r="G242" s="1"/>
  <c r="F246"/>
  <c r="E246"/>
  <c r="D246"/>
  <c r="O243"/>
  <c r="O242" s="1"/>
  <c r="N243"/>
  <c r="N242" s="1"/>
  <c r="M243"/>
  <c r="M242" s="1"/>
  <c r="L243"/>
  <c r="L242" s="1"/>
  <c r="K243"/>
  <c r="K242" s="1"/>
  <c r="J243"/>
  <c r="J242" s="1"/>
  <c r="I243"/>
  <c r="H243"/>
  <c r="G243"/>
  <c r="F243"/>
  <c r="F242" s="1"/>
  <c r="E243"/>
  <c r="E242" s="1"/>
  <c r="D243"/>
  <c r="D242" s="1"/>
  <c r="O238"/>
  <c r="O237" s="1"/>
  <c r="O234" s="1"/>
  <c r="E237"/>
  <c r="E234" s="1"/>
  <c r="D237"/>
  <c r="D234" s="1"/>
  <c r="O233"/>
  <c r="O230"/>
  <c r="O229" s="1"/>
  <c r="N229"/>
  <c r="N228" s="1"/>
  <c r="M229"/>
  <c r="L229"/>
  <c r="L228" s="1"/>
  <c r="K229"/>
  <c r="K228" s="1"/>
  <c r="J229"/>
  <c r="J228" s="1"/>
  <c r="I229"/>
  <c r="I228" s="1"/>
  <c r="H229"/>
  <c r="H228" s="1"/>
  <c r="G229"/>
  <c r="G228" s="1"/>
  <c r="F229"/>
  <c r="F228" s="1"/>
  <c r="E229"/>
  <c r="E228" s="1"/>
  <c r="D229"/>
  <c r="D228" s="1"/>
  <c r="M228"/>
  <c r="O226"/>
  <c r="G226"/>
  <c r="F226"/>
  <c r="O224"/>
  <c r="G224"/>
  <c r="F224"/>
  <c r="O220"/>
  <c r="N220"/>
  <c r="M220"/>
  <c r="L220"/>
  <c r="K220"/>
  <c r="J220"/>
  <c r="H220"/>
  <c r="F220"/>
  <c r="F198" s="1"/>
  <c r="D220"/>
  <c r="O217"/>
  <c r="N217"/>
  <c r="M217"/>
  <c r="L217"/>
  <c r="K217"/>
  <c r="J217"/>
  <c r="H217"/>
  <c r="F217"/>
  <c r="D217"/>
  <c r="O215"/>
  <c r="O212"/>
  <c r="F212"/>
  <c r="F211" s="1"/>
  <c r="E212"/>
  <c r="E211" s="1"/>
  <c r="D212"/>
  <c r="D211" s="1"/>
  <c r="O206"/>
  <c r="O205" s="1"/>
  <c r="N205"/>
  <c r="M205"/>
  <c r="L205"/>
  <c r="K205"/>
  <c r="J205"/>
  <c r="I205"/>
  <c r="H205"/>
  <c r="G205"/>
  <c r="F205"/>
  <c r="E205"/>
  <c r="D205"/>
  <c r="O204"/>
  <c r="O203" s="1"/>
  <c r="N203"/>
  <c r="N202" s="1"/>
  <c r="M203"/>
  <c r="M202" s="1"/>
  <c r="L203"/>
  <c r="L202" s="1"/>
  <c r="K203"/>
  <c r="K202" s="1"/>
  <c r="J203"/>
  <c r="J202" s="1"/>
  <c r="I203"/>
  <c r="H203"/>
  <c r="H202" s="1"/>
  <c r="G203"/>
  <c r="G202" s="1"/>
  <c r="F203"/>
  <c r="F202" s="1"/>
  <c r="E203"/>
  <c r="E202" s="1"/>
  <c r="D202"/>
  <c r="N201"/>
  <c r="M201"/>
  <c r="L201"/>
  <c r="L33" s="1"/>
  <c r="K201"/>
  <c r="J201"/>
  <c r="I201"/>
  <c r="I33" s="1"/>
  <c r="H201"/>
  <c r="H33" s="1"/>
  <c r="G201"/>
  <c r="G33" s="1"/>
  <c r="F201"/>
  <c r="E201"/>
  <c r="D201"/>
  <c r="N198"/>
  <c r="N196" s="1"/>
  <c r="M198"/>
  <c r="L198"/>
  <c r="L23" s="1"/>
  <c r="K198"/>
  <c r="K196" s="1"/>
  <c r="J198"/>
  <c r="J196" s="1"/>
  <c r="I196"/>
  <c r="H198"/>
  <c r="H196" s="1"/>
  <c r="G196"/>
  <c r="D198"/>
  <c r="M196"/>
  <c r="L196"/>
  <c r="E196"/>
  <c r="N193"/>
  <c r="N19" s="1"/>
  <c r="M193"/>
  <c r="M19" s="1"/>
  <c r="L193"/>
  <c r="L19" s="1"/>
  <c r="K193"/>
  <c r="K19" s="1"/>
  <c r="J193"/>
  <c r="I192"/>
  <c r="H192"/>
  <c r="G192"/>
  <c r="F193"/>
  <c r="F192" s="1"/>
  <c r="E193"/>
  <c r="E192" s="1"/>
  <c r="D193"/>
  <c r="D192" s="1"/>
  <c r="O189"/>
  <c r="N189"/>
  <c r="M189"/>
  <c r="L189"/>
  <c r="K189"/>
  <c r="J189"/>
  <c r="H189"/>
  <c r="F189"/>
  <c r="O187"/>
  <c r="N187"/>
  <c r="M187"/>
  <c r="L187"/>
  <c r="K187"/>
  <c r="J187"/>
  <c r="H187"/>
  <c r="F187"/>
  <c r="O183"/>
  <c r="G183"/>
  <c r="D183"/>
  <c r="O180"/>
  <c r="G180"/>
  <c r="D180"/>
  <c r="O176"/>
  <c r="I176"/>
  <c r="H176"/>
  <c r="E176"/>
  <c r="E173" s="1"/>
  <c r="D176"/>
  <c r="D173" s="1"/>
  <c r="O174"/>
  <c r="I174"/>
  <c r="H174"/>
  <c r="G174"/>
  <c r="G173" s="1"/>
  <c r="O170"/>
  <c r="O169"/>
  <c r="N167"/>
  <c r="N166" s="1"/>
  <c r="M167"/>
  <c r="M166" s="1"/>
  <c r="L167"/>
  <c r="L166" s="1"/>
  <c r="K167"/>
  <c r="K166" s="1"/>
  <c r="J167"/>
  <c r="J166" s="1"/>
  <c r="I167"/>
  <c r="I166" s="1"/>
  <c r="H167"/>
  <c r="H166" s="1"/>
  <c r="G167"/>
  <c r="G166" s="1"/>
  <c r="F167"/>
  <c r="F166" s="1"/>
  <c r="E167"/>
  <c r="E166" s="1"/>
  <c r="D167"/>
  <c r="D166" s="1"/>
  <c r="O165"/>
  <c r="O164" s="1"/>
  <c r="N164"/>
  <c r="M164"/>
  <c r="L164"/>
  <c r="K164"/>
  <c r="J164"/>
  <c r="I164"/>
  <c r="H164"/>
  <c r="G164"/>
  <c r="F164"/>
  <c r="O163"/>
  <c r="O162" s="1"/>
  <c r="N162"/>
  <c r="N161" s="1"/>
  <c r="M162"/>
  <c r="L162"/>
  <c r="K162"/>
  <c r="K161" s="1"/>
  <c r="J162"/>
  <c r="J161" s="1"/>
  <c r="I162"/>
  <c r="H162"/>
  <c r="G162"/>
  <c r="F162"/>
  <c r="O159"/>
  <c r="O158" s="1"/>
  <c r="O157" s="1"/>
  <c r="N158"/>
  <c r="N157" s="1"/>
  <c r="M158"/>
  <c r="M157" s="1"/>
  <c r="L158"/>
  <c r="L157" s="1"/>
  <c r="K158"/>
  <c r="K157" s="1"/>
  <c r="J158"/>
  <c r="J157" s="1"/>
  <c r="I158"/>
  <c r="I157" s="1"/>
  <c r="H158"/>
  <c r="H157" s="1"/>
  <c r="G158"/>
  <c r="G157" s="1"/>
  <c r="F158"/>
  <c r="F157" s="1"/>
  <c r="E158"/>
  <c r="E157" s="1"/>
  <c r="D158"/>
  <c r="D157" s="1"/>
  <c r="O152"/>
  <c r="O151" s="1"/>
  <c r="N151"/>
  <c r="M151"/>
  <c r="L151"/>
  <c r="K151"/>
  <c r="J151"/>
  <c r="I151"/>
  <c r="H151"/>
  <c r="G151"/>
  <c r="F151"/>
  <c r="E151"/>
  <c r="D151"/>
  <c r="O149"/>
  <c r="O148" s="1"/>
  <c r="N148"/>
  <c r="M148"/>
  <c r="M147" s="1"/>
  <c r="L148"/>
  <c r="L147" s="1"/>
  <c r="K148"/>
  <c r="J148"/>
  <c r="I148"/>
  <c r="I147" s="1"/>
  <c r="H148"/>
  <c r="H147" s="1"/>
  <c r="G148"/>
  <c r="G147" s="1"/>
  <c r="F148"/>
  <c r="E148"/>
  <c r="E147" s="1"/>
  <c r="D148"/>
  <c r="D147" s="1"/>
  <c r="F146"/>
  <c r="E146"/>
  <c r="N143"/>
  <c r="M143"/>
  <c r="L143"/>
  <c r="L140" s="1"/>
  <c r="K143"/>
  <c r="J143"/>
  <c r="I143"/>
  <c r="H143"/>
  <c r="G143"/>
  <c r="F143"/>
  <c r="E143"/>
  <c r="D143"/>
  <c r="F142"/>
  <c r="E142"/>
  <c r="D142"/>
  <c r="D140" s="1"/>
  <c r="N135"/>
  <c r="M135"/>
  <c r="K135"/>
  <c r="I135"/>
  <c r="G135"/>
  <c r="F136"/>
  <c r="F135" s="1"/>
  <c r="E136"/>
  <c r="E135" s="1"/>
  <c r="D136"/>
  <c r="D135" s="1"/>
  <c r="L135"/>
  <c r="J135"/>
  <c r="H135"/>
  <c r="O130"/>
  <c r="O129" s="1"/>
  <c r="N129"/>
  <c r="M129"/>
  <c r="L129"/>
  <c r="K129"/>
  <c r="J129"/>
  <c r="I129"/>
  <c r="H129"/>
  <c r="G129"/>
  <c r="F129"/>
  <c r="E129"/>
  <c r="D129"/>
  <c r="O127"/>
  <c r="O126" s="1"/>
  <c r="N126"/>
  <c r="N125" s="1"/>
  <c r="M126"/>
  <c r="L126"/>
  <c r="K126"/>
  <c r="K125" s="1"/>
  <c r="J126"/>
  <c r="I126"/>
  <c r="H126"/>
  <c r="G126"/>
  <c r="F126"/>
  <c r="E126"/>
  <c r="D126"/>
  <c r="O124"/>
  <c r="O123"/>
  <c r="O121"/>
  <c r="O120" s="1"/>
  <c r="N120"/>
  <c r="M120"/>
  <c r="L120"/>
  <c r="K120"/>
  <c r="J120"/>
  <c r="I120"/>
  <c r="H120"/>
  <c r="G120"/>
  <c r="F120"/>
  <c r="E120"/>
  <c r="D120"/>
  <c r="O118"/>
  <c r="O117" s="1"/>
  <c r="N117"/>
  <c r="N116" s="1"/>
  <c r="M117"/>
  <c r="L117"/>
  <c r="L116" s="1"/>
  <c r="K117"/>
  <c r="J117"/>
  <c r="J116" s="1"/>
  <c r="I117"/>
  <c r="H117"/>
  <c r="H116" s="1"/>
  <c r="G117"/>
  <c r="F117"/>
  <c r="F116" s="1"/>
  <c r="E117"/>
  <c r="D117"/>
  <c r="D116" s="1"/>
  <c r="O114"/>
  <c r="O112"/>
  <c r="O111" s="1"/>
  <c r="N111"/>
  <c r="M111"/>
  <c r="L111"/>
  <c r="K111"/>
  <c r="J111"/>
  <c r="I111"/>
  <c r="H111"/>
  <c r="G111"/>
  <c r="F111"/>
  <c r="E111"/>
  <c r="D111"/>
  <c r="O109"/>
  <c r="O108" s="1"/>
  <c r="N108"/>
  <c r="N107" s="1"/>
  <c r="M108"/>
  <c r="M107" s="1"/>
  <c r="L108"/>
  <c r="K108"/>
  <c r="J108"/>
  <c r="J107" s="1"/>
  <c r="I108"/>
  <c r="I107" s="1"/>
  <c r="H108"/>
  <c r="G108"/>
  <c r="G107" s="1"/>
  <c r="F108"/>
  <c r="F107" s="1"/>
  <c r="E108"/>
  <c r="D108"/>
  <c r="O97"/>
  <c r="O95"/>
  <c r="O94" s="1"/>
  <c r="N94"/>
  <c r="N90" s="1"/>
  <c r="M94"/>
  <c r="M90" s="1"/>
  <c r="L94"/>
  <c r="L90" s="1"/>
  <c r="K94"/>
  <c r="K90" s="1"/>
  <c r="J94"/>
  <c r="J90" s="1"/>
  <c r="I94"/>
  <c r="I90" s="1"/>
  <c r="H94"/>
  <c r="H90" s="1"/>
  <c r="G94"/>
  <c r="G90" s="1"/>
  <c r="F94"/>
  <c r="E94"/>
  <c r="D94"/>
  <c r="O92"/>
  <c r="O91" s="1"/>
  <c r="E91"/>
  <c r="D91"/>
  <c r="O88"/>
  <c r="O86"/>
  <c r="O85" s="1"/>
  <c r="N85"/>
  <c r="N81" s="1"/>
  <c r="M85"/>
  <c r="M81" s="1"/>
  <c r="L85"/>
  <c r="L81" s="1"/>
  <c r="K85"/>
  <c r="K81" s="1"/>
  <c r="J85"/>
  <c r="J81" s="1"/>
  <c r="I85"/>
  <c r="I81" s="1"/>
  <c r="H85"/>
  <c r="H81" s="1"/>
  <c r="G85"/>
  <c r="G81" s="1"/>
  <c r="F85"/>
  <c r="E85"/>
  <c r="D85"/>
  <c r="O83"/>
  <c r="O82" s="1"/>
  <c r="F82"/>
  <c r="F36" s="1"/>
  <c r="F35" s="1"/>
  <c r="E82"/>
  <c r="E81" s="1"/>
  <c r="D82"/>
  <c r="D81" s="1"/>
  <c r="O77"/>
  <c r="O76" s="1"/>
  <c r="O75" s="1"/>
  <c r="D76"/>
  <c r="D75" s="1"/>
  <c r="O71"/>
  <c r="O70" s="1"/>
  <c r="O67" s="1"/>
  <c r="N70"/>
  <c r="N67" s="1"/>
  <c r="M70"/>
  <c r="M67" s="1"/>
  <c r="L70"/>
  <c r="L67" s="1"/>
  <c r="K70"/>
  <c r="K67" s="1"/>
  <c r="J70"/>
  <c r="J67" s="1"/>
  <c r="I70"/>
  <c r="I67" s="1"/>
  <c r="H70"/>
  <c r="H67" s="1"/>
  <c r="G70"/>
  <c r="G67" s="1"/>
  <c r="F70"/>
  <c r="F67" s="1"/>
  <c r="E70"/>
  <c r="E67" s="1"/>
  <c r="D70"/>
  <c r="D67" s="1"/>
  <c r="O65"/>
  <c r="O64" s="1"/>
  <c r="O61" s="1"/>
  <c r="N64"/>
  <c r="N61" s="1"/>
  <c r="M64"/>
  <c r="M61" s="1"/>
  <c r="L64"/>
  <c r="L61" s="1"/>
  <c r="K64"/>
  <c r="K61" s="1"/>
  <c r="J64"/>
  <c r="J61" s="1"/>
  <c r="I64"/>
  <c r="I61" s="1"/>
  <c r="H64"/>
  <c r="H61" s="1"/>
  <c r="G64"/>
  <c r="G61" s="1"/>
  <c r="F64"/>
  <c r="F61" s="1"/>
  <c r="E64"/>
  <c r="E61" s="1"/>
  <c r="D64"/>
  <c r="D61" s="1"/>
  <c r="O59"/>
  <c r="O58"/>
  <c r="O57"/>
  <c r="N55"/>
  <c r="M55"/>
  <c r="L55"/>
  <c r="K55"/>
  <c r="J55"/>
  <c r="I55"/>
  <c r="H55"/>
  <c r="G55"/>
  <c r="F55"/>
  <c r="E55"/>
  <c r="D55"/>
  <c r="O53"/>
  <c r="O52" s="1"/>
  <c r="N52"/>
  <c r="N51" s="1"/>
  <c r="M52"/>
  <c r="L52"/>
  <c r="L51" s="1"/>
  <c r="K52"/>
  <c r="K51" s="1"/>
  <c r="J52"/>
  <c r="J51" s="1"/>
  <c r="I52"/>
  <c r="H52"/>
  <c r="G52"/>
  <c r="G51" s="1"/>
  <c r="F52"/>
  <c r="F51" s="1"/>
  <c r="E52"/>
  <c r="D52"/>
  <c r="D51" s="1"/>
  <c r="O47"/>
  <c r="O46" s="1"/>
  <c r="O43" s="1"/>
  <c r="N46"/>
  <c r="N43" s="1"/>
  <c r="M46"/>
  <c r="M43" s="1"/>
  <c r="L46"/>
  <c r="L43" s="1"/>
  <c r="K46"/>
  <c r="K43" s="1"/>
  <c r="J46"/>
  <c r="J43" s="1"/>
  <c r="I46"/>
  <c r="I43" s="1"/>
  <c r="H46"/>
  <c r="H43" s="1"/>
  <c r="G46"/>
  <c r="G43" s="1"/>
  <c r="F46"/>
  <c r="F43" s="1"/>
  <c r="E46"/>
  <c r="E43" s="1"/>
  <c r="D46"/>
  <c r="D43" s="1"/>
  <c r="D42"/>
  <c r="O42" s="1"/>
  <c r="N41"/>
  <c r="N32" s="1"/>
  <c r="M41"/>
  <c r="M32" s="1"/>
  <c r="L41"/>
  <c r="L32" s="1"/>
  <c r="K41"/>
  <c r="K32" s="1"/>
  <c r="J41"/>
  <c r="J32" s="1"/>
  <c r="I41"/>
  <c r="H41"/>
  <c r="H32" s="1"/>
  <c r="F41"/>
  <c r="F32" s="1"/>
  <c r="E41"/>
  <c r="D41"/>
  <c r="D32" s="1"/>
  <c r="N40"/>
  <c r="M40"/>
  <c r="M24" s="1"/>
  <c r="L40"/>
  <c r="K40"/>
  <c r="K37" s="1"/>
  <c r="J40"/>
  <c r="I40"/>
  <c r="H40"/>
  <c r="G40"/>
  <c r="F40"/>
  <c r="E40"/>
  <c r="E24" s="1"/>
  <c r="D40"/>
  <c r="H23"/>
  <c r="F39"/>
  <c r="E39"/>
  <c r="D39"/>
  <c r="N35"/>
  <c r="L35"/>
  <c r="J35"/>
  <c r="I35"/>
  <c r="E36"/>
  <c r="E35" s="1"/>
  <c r="D36"/>
  <c r="D35" s="1"/>
  <c r="M35"/>
  <c r="K35"/>
  <c r="N33"/>
  <c r="M33"/>
  <c r="K33"/>
  <c r="J33"/>
  <c r="F33"/>
  <c r="N27"/>
  <c r="M27"/>
  <c r="L27"/>
  <c r="K27"/>
  <c r="J27"/>
  <c r="I27"/>
  <c r="H27"/>
  <c r="N26"/>
  <c r="M26"/>
  <c r="L26"/>
  <c r="J26"/>
  <c r="I26"/>
  <c r="H26"/>
  <c r="F26"/>
  <c r="E26"/>
  <c r="D26"/>
  <c r="M25"/>
  <c r="L25"/>
  <c r="K25"/>
  <c r="I25"/>
  <c r="G25"/>
  <c r="E25"/>
  <c r="D25"/>
  <c r="H24"/>
  <c r="N23"/>
  <c r="J23"/>
  <c r="D23"/>
  <c r="F20"/>
  <c r="H11"/>
  <c r="G11"/>
  <c r="F11"/>
  <c r="E11"/>
  <c r="D11"/>
  <c r="N7" i="1"/>
  <c r="N8" s="1"/>
  <c r="M7"/>
  <c r="M8" s="1"/>
  <c r="I7"/>
  <c r="I8" s="1"/>
  <c r="H7"/>
  <c r="H8" s="1"/>
  <c r="G7"/>
  <c r="G8" s="1"/>
  <c r="F7"/>
  <c r="F8" s="1"/>
  <c r="E7"/>
  <c r="E8" s="1"/>
  <c r="I307" i="2" l="1"/>
  <c r="M307"/>
  <c r="F24"/>
  <c r="J24"/>
  <c r="N24"/>
  <c r="E33"/>
  <c r="E297"/>
  <c r="K303"/>
  <c r="K24"/>
  <c r="E27"/>
  <c r="K23"/>
  <c r="E23"/>
  <c r="D24"/>
  <c r="L24"/>
  <c r="E32"/>
  <c r="I161"/>
  <c r="M161"/>
  <c r="K307"/>
  <c r="M23"/>
  <c r="M21" s="1"/>
  <c r="I23"/>
  <c r="G24"/>
  <c r="I32"/>
  <c r="D33"/>
  <c r="O33" s="1"/>
  <c r="F297"/>
  <c r="J259"/>
  <c r="J258" s="1"/>
  <c r="J297"/>
  <c r="F324"/>
  <c r="J192"/>
  <c r="N192"/>
  <c r="N17"/>
  <c r="O211"/>
  <c r="D262"/>
  <c r="M192"/>
  <c r="M17"/>
  <c r="D258"/>
  <c r="D257" s="1"/>
  <c r="L192"/>
  <c r="L17"/>
  <c r="E90"/>
  <c r="F307"/>
  <c r="J307"/>
  <c r="N307"/>
  <c r="E324"/>
  <c r="F371"/>
  <c r="K192"/>
  <c r="K17"/>
  <c r="D21"/>
  <c r="D19"/>
  <c r="D17" s="1"/>
  <c r="J21"/>
  <c r="N21"/>
  <c r="N16" s="1"/>
  <c r="O146"/>
  <c r="G371"/>
  <c r="L161"/>
  <c r="G297"/>
  <c r="H307"/>
  <c r="L307"/>
  <c r="D90"/>
  <c r="J186"/>
  <c r="N186"/>
  <c r="G37"/>
  <c r="J125"/>
  <c r="O305"/>
  <c r="M303"/>
  <c r="M302" s="1"/>
  <c r="I24"/>
  <c r="I21" s="1"/>
  <c r="I16" s="1"/>
  <c r="D284"/>
  <c r="O371"/>
  <c r="F90"/>
  <c r="G32"/>
  <c r="O352"/>
  <c r="O351" s="1"/>
  <c r="L21"/>
  <c r="H21"/>
  <c r="D125"/>
  <c r="L262"/>
  <c r="L257" s="1"/>
  <c r="K302"/>
  <c r="O20"/>
  <c r="G307"/>
  <c r="G302" s="1"/>
  <c r="G19"/>
  <c r="G17" s="1"/>
  <c r="E19"/>
  <c r="E17" s="1"/>
  <c r="H303"/>
  <c r="H19"/>
  <c r="H17" s="1"/>
  <c r="J303"/>
  <c r="J302" s="1"/>
  <c r="N303"/>
  <c r="N302" s="1"/>
  <c r="K34"/>
  <c r="O342"/>
  <c r="O341" s="1"/>
  <c r="G27"/>
  <c r="O27" s="1"/>
  <c r="E258"/>
  <c r="O297"/>
  <c r="O223"/>
  <c r="F223"/>
  <c r="H161"/>
  <c r="G161"/>
  <c r="F161"/>
  <c r="H125"/>
  <c r="G125"/>
  <c r="F125"/>
  <c r="G23"/>
  <c r="G35"/>
  <c r="G34" s="1"/>
  <c r="F19"/>
  <c r="F17" s="1"/>
  <c r="H51"/>
  <c r="H371"/>
  <c r="I371"/>
  <c r="D37"/>
  <c r="D34" s="1"/>
  <c r="F37"/>
  <c r="F34" s="1"/>
  <c r="H37"/>
  <c r="H34" s="1"/>
  <c r="J37"/>
  <c r="J34" s="1"/>
  <c r="L37"/>
  <c r="N37"/>
  <c r="O40"/>
  <c r="I37"/>
  <c r="I34" s="1"/>
  <c r="M37"/>
  <c r="E140"/>
  <c r="G140"/>
  <c r="G134" s="1"/>
  <c r="I140"/>
  <c r="I134" s="1"/>
  <c r="K140"/>
  <c r="K134" s="1"/>
  <c r="M140"/>
  <c r="F140"/>
  <c r="F134" s="1"/>
  <c r="H140"/>
  <c r="H134" s="1"/>
  <c r="J140"/>
  <c r="J134" s="1"/>
  <c r="N140"/>
  <c r="N134" s="1"/>
  <c r="O147"/>
  <c r="G179"/>
  <c r="H191"/>
  <c r="L191"/>
  <c r="N191"/>
  <c r="D216"/>
  <c r="K216"/>
  <c r="M216"/>
  <c r="H216"/>
  <c r="L216"/>
  <c r="E262"/>
  <c r="G262"/>
  <c r="G257" s="1"/>
  <c r="I262"/>
  <c r="I257" s="1"/>
  <c r="K262"/>
  <c r="K257" s="1"/>
  <c r="M262"/>
  <c r="M257" s="1"/>
  <c r="F262"/>
  <c r="F257" s="1"/>
  <c r="H262"/>
  <c r="H257" s="1"/>
  <c r="J262"/>
  <c r="N262"/>
  <c r="N257" s="1"/>
  <c r="O289"/>
  <c r="O284" s="1"/>
  <c r="O306"/>
  <c r="I303"/>
  <c r="I302" s="1"/>
  <c r="E307"/>
  <c r="O310"/>
  <c r="D354"/>
  <c r="D350" s="1"/>
  <c r="F354"/>
  <c r="H354"/>
  <c r="H350" s="1"/>
  <c r="J354"/>
  <c r="J350" s="1"/>
  <c r="L354"/>
  <c r="L350" s="1"/>
  <c r="N354"/>
  <c r="N350" s="1"/>
  <c r="L34"/>
  <c r="N34"/>
  <c r="E134"/>
  <c r="M134"/>
  <c r="K107"/>
  <c r="J191"/>
  <c r="D16"/>
  <c r="D13" s="1"/>
  <c r="O55"/>
  <c r="O51" s="1"/>
  <c r="O81"/>
  <c r="G116"/>
  <c r="K116"/>
  <c r="D134"/>
  <c r="L134"/>
  <c r="L186"/>
  <c r="I191"/>
  <c r="I202"/>
  <c r="L303"/>
  <c r="L302" s="1"/>
  <c r="F303"/>
  <c r="O325"/>
  <c r="E107"/>
  <c r="L16"/>
  <c r="M34"/>
  <c r="E37"/>
  <c r="E34" s="1"/>
  <c r="E116"/>
  <c r="I116"/>
  <c r="M116"/>
  <c r="L125"/>
  <c r="D179"/>
  <c r="M186"/>
  <c r="E191"/>
  <c r="M191"/>
  <c r="O202"/>
  <c r="H297"/>
  <c r="G354"/>
  <c r="G350" s="1"/>
  <c r="K354"/>
  <c r="K350" s="1"/>
  <c r="D361"/>
  <c r="O382"/>
  <c r="O379" s="1"/>
  <c r="F196"/>
  <c r="F191" s="1"/>
  <c r="F23"/>
  <c r="F21" s="1"/>
  <c r="O173"/>
  <c r="O26"/>
  <c r="O39"/>
  <c r="O37" s="1"/>
  <c r="E125"/>
  <c r="I125"/>
  <c r="M125"/>
  <c r="O136"/>
  <c r="O135" s="1"/>
  <c r="O167"/>
  <c r="O166" s="1"/>
  <c r="O179"/>
  <c r="F186"/>
  <c r="K186"/>
  <c r="O186"/>
  <c r="F216"/>
  <c r="J216"/>
  <c r="N216"/>
  <c r="O228"/>
  <c r="O309"/>
  <c r="O314"/>
  <c r="O329"/>
  <c r="O116"/>
  <c r="K147"/>
  <c r="O193"/>
  <c r="O192" s="1"/>
  <c r="O198"/>
  <c r="O196" s="1"/>
  <c r="O361"/>
  <c r="O24"/>
  <c r="O36"/>
  <c r="O35" s="1"/>
  <c r="O41"/>
  <c r="E51"/>
  <c r="I51"/>
  <c r="M51"/>
  <c r="F81"/>
  <c r="O90"/>
  <c r="D107"/>
  <c r="H107"/>
  <c r="L107"/>
  <c r="O125"/>
  <c r="O142"/>
  <c r="F147"/>
  <c r="J147"/>
  <c r="N147"/>
  <c r="D196"/>
  <c r="D191" s="1"/>
  <c r="O201"/>
  <c r="O264"/>
  <c r="O311"/>
  <c r="O320"/>
  <c r="O319" s="1"/>
  <c r="O25"/>
  <c r="O107"/>
  <c r="O143"/>
  <c r="G191"/>
  <c r="K191"/>
  <c r="O265"/>
  <c r="E303"/>
  <c r="D307"/>
  <c r="D302" s="1"/>
  <c r="O312"/>
  <c r="O356"/>
  <c r="O357"/>
  <c r="O161"/>
  <c r="O216"/>
  <c r="F351"/>
  <c r="F350" s="1"/>
  <c r="O324" l="1"/>
  <c r="M16"/>
  <c r="O32"/>
  <c r="K21"/>
  <c r="K16" s="1"/>
  <c r="E21"/>
  <c r="E16" s="1"/>
  <c r="E13" s="1"/>
  <c r="H302"/>
  <c r="G21"/>
  <c r="J257"/>
  <c r="J19"/>
  <c r="J17" s="1"/>
  <c r="J16" s="1"/>
  <c r="O259"/>
  <c r="O258" s="1"/>
  <c r="E257"/>
  <c r="O307"/>
  <c r="O303"/>
  <c r="E302"/>
  <c r="G16"/>
  <c r="G13" s="1"/>
  <c r="F302"/>
  <c r="O140"/>
  <c r="O134" s="1"/>
  <c r="O34"/>
  <c r="H16"/>
  <c r="H13" s="1"/>
  <c r="O23"/>
  <c r="O21" s="1"/>
  <c r="F16"/>
  <c r="F13" s="1"/>
  <c r="O191"/>
  <c r="O354"/>
  <c r="O350" s="1"/>
  <c r="O262"/>
  <c r="O19" l="1"/>
  <c r="O17" s="1"/>
  <c r="O16" s="1"/>
  <c r="O257"/>
  <c r="O302"/>
</calcChain>
</file>

<file path=xl/sharedStrings.xml><?xml version="1.0" encoding="utf-8"?>
<sst xmlns="http://schemas.openxmlformats.org/spreadsheetml/2006/main" count="1587" uniqueCount="212">
  <si>
    <r>
      <rPr>
        <sz val="18"/>
        <color rgb="FF000000"/>
        <rFont val="Times New Roman"/>
        <family val="1"/>
        <charset val="204"/>
      </rPr>
      <t xml:space="preserve">Приложение № 2  </t>
    </r>
    <r>
      <rPr>
        <sz val="14"/>
        <color rgb="FF000000"/>
        <rFont val="Times New Roman"/>
        <family val="1"/>
        <charset val="204"/>
      </rPr>
      <t xml:space="preserve">             </t>
    </r>
    <r>
      <rPr>
        <sz val="18"/>
        <color rgb="FF000000"/>
        <rFont val="Times New Roman"/>
        <family val="1"/>
        <charset val="204"/>
      </rPr>
      <t xml:space="preserve">                                 </t>
    </r>
  </si>
  <si>
    <t xml:space="preserve">Приложение № 5
</t>
  </si>
  <si>
    <t>к Государственной программе</t>
  </si>
  <si>
    <t>Прогнозная (справочная) оценка ресурсного обеспечения реализации Государственной программы за счет всех источников финансирования</t>
  </si>
  <si>
    <t>№ п/п</t>
  </si>
  <si>
    <t>Статус</t>
  </si>
  <si>
    <t>Наименование государственной программы, подпрограммы,  отдельного мероприятия</t>
  </si>
  <si>
    <t>Источники финансирования</t>
  </si>
  <si>
    <t>Расходы (прогноз, тыс. рублей)</t>
  </si>
  <si>
    <t>2020 год</t>
  </si>
  <si>
    <t>2021 год</t>
  </si>
  <si>
    <t>2022 год</t>
  </si>
  <si>
    <t>2023 год</t>
  </si>
  <si>
    <t>2024 год</t>
  </si>
  <si>
    <t>итого</t>
  </si>
  <si>
    <t>Государственная программа</t>
  </si>
  <si>
    <t xml:space="preserve">«Развитие образования» 
на 2014 – 2020 годы
</t>
  </si>
  <si>
    <t>всего</t>
  </si>
  <si>
    <t>федеральный бюджет</t>
  </si>
  <si>
    <t>областной бюджет</t>
  </si>
  <si>
    <t>местный бюджет</t>
  </si>
  <si>
    <t xml:space="preserve">иные внебюджетные источники  </t>
  </si>
  <si>
    <t>в т.ч.по 
проектам</t>
  </si>
  <si>
    <t>Проект</t>
  </si>
  <si>
    <t>"Содействие занятости женщин - создание условий дошкольного образования для детей в возрасте до трех лет"</t>
  </si>
  <si>
    <t>"Развитие региональной системы дополнительного образования детей в Кировской области (Успех каждого ребенка)"</t>
  </si>
  <si>
    <t xml:space="preserve"> «Создание цифровой образовательной среды Кировской области (Цифровая образовательная среда)»</t>
  </si>
  <si>
    <t xml:space="preserve"> «Поддержка семей Кировской области, имеющих детей (Поддержка семей, имеющих детей)»</t>
  </si>
  <si>
    <t>"Создание современных школ в Кировской области (Современная школа)"</t>
  </si>
  <si>
    <t xml:space="preserve">«Повышение конкурентоспособности профессионального образования в Кировской области (Молодые профессионалы)»
</t>
  </si>
  <si>
    <t xml:space="preserve">«Организация непрерывного образования в Кировской области (Новые возможностия для каждого)»
</t>
  </si>
  <si>
    <t>«Учитель будущего Кировской области (Учитель будущего)»</t>
  </si>
  <si>
    <t>"Социальная активность"</t>
  </si>
  <si>
    <t xml:space="preserve">Подпрограмма </t>
  </si>
  <si>
    <t>"Развитие дошкольного, общего образования и дополнительного образования детей"</t>
  </si>
  <si>
    <t>1.1</t>
  </si>
  <si>
    <t xml:space="preserve">Отдельное мероприятие </t>
  </si>
  <si>
    <t>"Реализация прав на получение общедоступного и бесплатного дошкольного образования"</t>
  </si>
  <si>
    <t>1.2</t>
  </si>
  <si>
    <t>1.3</t>
  </si>
  <si>
    <t>"Реализацию прав на получение общедоступного и бесплатного начального общего, основного общего, среднего общего образования"</t>
  </si>
  <si>
    <t>1.4</t>
  </si>
  <si>
    <t>"Модернизация и развитие инфраструктуры общего образования и дополнительного образования детей"</t>
  </si>
  <si>
    <t>1.5</t>
  </si>
  <si>
    <t>"Реализация прав на получение общедоступного и бесплатного дополнительного образования, выявление и поддержка одаренных детей"</t>
  </si>
  <si>
    <t>1.6</t>
  </si>
  <si>
    <t>"Реализация моделей получения качественного дошкольного, общего и дополнительного образования детьми-инвалидами и лицами с ограниченными возможностями здоровья"</t>
  </si>
  <si>
    <t>1.7</t>
  </si>
  <si>
    <t>"Развитие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качества"</t>
  </si>
  <si>
    <t>1.8</t>
  </si>
  <si>
    <t>Реализация регионального проекта "Создание современных школ в Кировской области (Современная школа)"</t>
  </si>
  <si>
    <t>1.9</t>
  </si>
  <si>
    <t>Реализация регионального проекта "Развитие региональной системы дополнительного образования детей в Кировской области (Успех каждого ребенка)"</t>
  </si>
  <si>
    <t>1.10</t>
  </si>
  <si>
    <t>Реализация регионального проекта «Создание цифровой образовательной среды Кировской области (Цифровая образовательная среда)»</t>
  </si>
  <si>
    <t>1.11</t>
  </si>
  <si>
    <t>Реализация регионального проекта  «Поддержка семей Кировской области, имеющих детей (Поддержка семей, имеющих детей)»</t>
  </si>
  <si>
    <t>2</t>
  </si>
  <si>
    <t>"Социализация детей-сирот и детей, оставшихся без попечения родителей, лиц из числа детей-сирот и детей, оставшихся без 
попечения родителей"</t>
  </si>
  <si>
    <t>2.1</t>
  </si>
  <si>
    <t>"Обеспечение государственных гарантий детям-сиротам и детям, оставшимся без попечения родителей, лицам  из их числа"</t>
  </si>
  <si>
    <t>2.2</t>
  </si>
  <si>
    <t>"Обеспечение приоритетного права ребёнка жить и воспитываться в семье"</t>
  </si>
  <si>
    <t>2.3</t>
  </si>
  <si>
    <t>"Модернизация инфраструктуры системы образовательных учреждений для детей-сирот и детей, оставшихся без попечения родителей"</t>
  </si>
  <si>
    <t>2.4</t>
  </si>
  <si>
    <t>3</t>
  </si>
  <si>
    <t>"Развитие профессионального образования"</t>
  </si>
  <si>
    <t>3.1</t>
  </si>
  <si>
    <t>"Реализация образовательных программ среднего профессионального образования и профессионального обучения на основе государственного задания"</t>
  </si>
  <si>
    <t>3.2</t>
  </si>
  <si>
    <t>Модернизация инфраструктуры системы профессионального образования</t>
  </si>
  <si>
    <t>3.3</t>
  </si>
  <si>
    <t>"Выявление и поддержка лучших обучающихся и студентов образовательных организаций профессионального образования, поддержка эффективной работы научных коллективов и ученых, обладающих высоким научным потенциалом и работающих в Кировской области"</t>
  </si>
  <si>
    <t>3.4</t>
  </si>
  <si>
    <t>"Развитие взаимодействия образовательных организаций среднего профессионального образования с работодателями и населением"</t>
  </si>
  <si>
    <t>3.5</t>
  </si>
  <si>
    <t>Реализация регионального проекта «Повышение конкурентоспособности профессионального образования в Кировской области (Молодые профессионалы)»</t>
  </si>
  <si>
    <t>3.6</t>
  </si>
  <si>
    <t>Реализация регионального проекта «Организация непрерывного образования в Кировской области (Новые возможностия для каждого)»</t>
  </si>
  <si>
    <t>4</t>
  </si>
  <si>
    <t>"Развитие кадрового потенциала системы образования области"</t>
  </si>
  <si>
    <t>4.1</t>
  </si>
  <si>
    <t>"Подготовка, переподготовка и повышение квалификации педагогических и управленческих кадров для системы образования"</t>
  </si>
  <si>
    <t>4.2</t>
  </si>
  <si>
    <t>"Выявление и поддержка лучших педагогических работников в сфере образования"</t>
  </si>
  <si>
    <t>4.3</t>
  </si>
  <si>
    <t>"Привлечение в отрасль и поддержка молодых специалистов и специалистов, работающих в сельских населенных пунктах"</t>
  </si>
  <si>
    <t>4.4</t>
  </si>
  <si>
    <t>Реализация регионального проекта «Учитель будущего Кировской области (Учитель будущего)»</t>
  </si>
  <si>
    <t>4.5</t>
  </si>
  <si>
    <t>5</t>
  </si>
  <si>
    <t>Подпрограмма</t>
  </si>
  <si>
    <t>«Реализация государственной молодежной политики и организация отдыха и оздоровле-ния детей и молодежи»</t>
  </si>
  <si>
    <t>5.1</t>
  </si>
  <si>
    <t>«Реализация региональных программ (проектов) и мероприятий по работе с моло-дежью, организация участия детей и молодежи в мероприятиях окружного, всероссий-ского и международного уровня»</t>
  </si>
  <si>
    <t>5.2</t>
  </si>
  <si>
    <t>«Осуществление государственной поддержки молодежных инициатив»</t>
  </si>
  <si>
    <t>5.3</t>
  </si>
  <si>
    <t>«Государственная поддержка талантливой молодежи»</t>
  </si>
  <si>
    <t>5.4</t>
  </si>
  <si>
    <t>«Развитие учреждений сферы молодежной политики»</t>
  </si>
  <si>
    <t>5.5</t>
  </si>
  <si>
    <t>«Организация отдыха и оздоровления детей и молодежи»</t>
  </si>
  <si>
    <t>5.6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</si>
  <si>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</si>
  <si>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>6</t>
  </si>
  <si>
    <t xml:space="preserve">«Развитие системы патриотического воспитания детей и молодежи» </t>
  </si>
  <si>
    <t>6.1</t>
  </si>
  <si>
    <t>Реализация основных направлений военно-патриотического вопитания в Кировской области</t>
  </si>
  <si>
    <t>6.2</t>
  </si>
  <si>
    <t xml:space="preserve">«Организация областных и муниципальных мероприятий в сфере военно-патриотического воспитания, в том числе окружного, всероссийского и международного уровня» </t>
  </si>
  <si>
    <t>7</t>
  </si>
  <si>
    <t>"Обеспечение реализации государственной программы Кировской области "Развитие образования" на 2014-2020 годы и прочие мероприятия в области образования"</t>
  </si>
  <si>
    <t>РЕСУРСНОЕ ОБЕСПЕЧЕНИЕ</t>
  </si>
  <si>
    <t>Государственной программы</t>
  </si>
  <si>
    <t>Наименование государственной программы, подпрограммы,  отдельного мероприятия, проекта</t>
  </si>
  <si>
    <t>Источник финансирования, ответственный исполнитель, соисполнитель</t>
  </si>
  <si>
    <t>Расходы, тыс. рублей</t>
  </si>
  <si>
    <t>2025 год</t>
  </si>
  <si>
    <t>2026 год</t>
  </si>
  <si>
    <t>2027 год</t>
  </si>
  <si>
    <t>2028 год</t>
  </si>
  <si>
    <t>2029 год</t>
  </si>
  <si>
    <t>2030 год</t>
  </si>
  <si>
    <t xml:space="preserve">Государственная программа Кировской области «Развитие образования» 
</t>
  </si>
  <si>
    <t>в том числе:</t>
  </si>
  <si>
    <t>министерство образования Кировской области</t>
  </si>
  <si>
    <t>-</t>
  </si>
  <si>
    <t xml:space="preserve">областной бюджет </t>
  </si>
  <si>
    <t>министерство финансов Кировской области</t>
  </si>
  <si>
    <t>министерство здравоохранения Кировской области</t>
  </si>
  <si>
    <t>министерство социального развития Кировской области</t>
  </si>
  <si>
    <t xml:space="preserve">министерство лесного хозяйства Кировской области </t>
  </si>
  <si>
    <t>администрация Губернатора и Правительства Кировской области</t>
  </si>
  <si>
    <t>х</t>
  </si>
  <si>
    <t>министерство внутренней политики Кировской области</t>
  </si>
  <si>
    <t xml:space="preserve">внебюджетные источники  </t>
  </si>
  <si>
    <t>Подпрограмма «Развитие общего и дополнительного образования детей»</t>
  </si>
  <si>
    <t xml:space="preserve">федеральный бюджет </t>
  </si>
  <si>
    <t>Отдельное мероприятие  «Реализация прав на получение общедоступного и бесплатного дошкольного образования»</t>
  </si>
  <si>
    <t>федеральный бюджет - итого, в т.ч.</t>
  </si>
  <si>
    <t>в том числе
министерство образования Кировской области</t>
  </si>
  <si>
    <t>Отдельное мероприятие «Реализация прав на получение общедоступного и бесплатного начального общего, основного общего, среднего общего образования»</t>
  </si>
  <si>
    <t>Отдельное мероприятие «Реализация прав на получение общедоступного и бесплатного дополнительного образования, выявление и поддержка одаренных детей»</t>
  </si>
  <si>
    <t>Отдельное мероприятие «Реализация моделей получения качественного дошкольного и общего образования лицами с ограниченными возможностями здоровья»</t>
  </si>
  <si>
    <t xml:space="preserve">Отдельное мероприятие «Развитие национально-региональной системы независимой оценки качества общего </t>
  </si>
  <si>
    <t>образования»</t>
  </si>
  <si>
    <t>Отдельное мероприятие «Создание в общеобразовательных организациях и организациях дополнительного образования материально-технических, информационных и других условий, отвечающих современным требованиям»</t>
  </si>
  <si>
    <t>Региональный проект «Содействие занятости»</t>
  </si>
  <si>
    <t>Региональный проект  "Содействие занятости женщин - создание в Кировской области условий дошкольного образования для детей в возрасте до трех лет"</t>
  </si>
  <si>
    <t>в том числе</t>
  </si>
  <si>
    <t>Региональный проект «Создание современных школ в Кировской области»</t>
  </si>
  <si>
    <t>Региональный проект «Развитие региональной системы дополнительного образования детей в Кировской области»</t>
  </si>
  <si>
    <t>Региональный проект «Создание цифровой образовательной среды Кировской области»</t>
  </si>
  <si>
    <t>Региональный проект  «Поддержка семей Кировской области, имеющих детей»</t>
  </si>
  <si>
    <t>Подпрограмма «Социализация детей-сирот и детей, оставшихся без попечения родителей, лиц из числа детей-сирот и детей, оставшихся без 
попечения родителей»</t>
  </si>
  <si>
    <t>Отдельное мероприятие «Модернизация инфраструктуры системы образовательных организаций для детей-сирот и детей, оставшихся без попечения родителей»</t>
  </si>
  <si>
    <r>
      <rPr>
        <sz val="14"/>
        <rFont val="Times New Roman"/>
        <family val="1"/>
        <charset val="204"/>
      </rPr>
      <t>Отдельное мероприятие</t>
    </r>
    <r>
      <rPr>
        <sz val="14"/>
        <rFont val="Times New Roman CYR"/>
        <charset val="204"/>
      </rPr>
      <t xml:space="preserve"> </t>
    </r>
    <r>
      <rPr>
        <sz val="14"/>
        <rFont val="Times New Roman"/>
        <family val="1"/>
        <charset val="204"/>
      </rPr>
      <t>«Обеспечение</t>
    </r>
    <r>
      <rPr>
        <sz val="14"/>
        <rFont val="Times New Roman CYR"/>
        <charset val="204"/>
      </rPr>
      <t xml:space="preserve"> жилыми помещениями лиц из числа детей-сирот и детей, оставшихся без попечения родителей</t>
    </r>
    <r>
      <rPr>
        <sz val="14"/>
        <rFont val="Times New Roman"/>
        <family val="1"/>
        <charset val="204"/>
      </rPr>
      <t xml:space="preserve">» </t>
    </r>
  </si>
  <si>
    <t>Отдельное мероприятие «Обеспечение приоритетного права ребенка жить и воспитываться в семье»</t>
  </si>
  <si>
    <t>2.5</t>
  </si>
  <si>
    <t>2.6</t>
  </si>
  <si>
    <t>2.7</t>
  </si>
  <si>
    <t>Подпрограмма «Развитие профессионального образования»</t>
  </si>
  <si>
    <t>Отдельное мероприятие «Реализация образовательных программ среднего профессионального образования и профессионального обучения на основе государственного задания»</t>
  </si>
  <si>
    <t>профессионального обучения на основе государственного задания»</t>
  </si>
  <si>
    <t>Отдельное мероприятие «Модернизация инфраструктуры системы профессионального образования»</t>
  </si>
  <si>
    <t>Отдельное мероприятие «Развитие взаимодействия профессиональных образовательных организаций с работодателями и населением»</t>
  </si>
  <si>
    <t>Отдельное мероприятие «Выявление и поддержка лучших обучающихся и студентов образовательных организаций профессионального образования»</t>
  </si>
  <si>
    <t>Региональный проект «Повышение конкурентоспособности профессионального образования в Кировской области»</t>
  </si>
  <si>
    <t>3.8</t>
  </si>
  <si>
    <t>Региональный проект «Организация непрерывного образования в Кировской области»</t>
  </si>
  <si>
    <t>Региональный проект «Развитие кадрового потенциала цифровой экономики в Кировской области»</t>
  </si>
  <si>
    <t>Подпрограмма «Развитие кадрового потенциала системы образования Кировской области»</t>
  </si>
  <si>
    <t>Отдельное мероприятие «Подготовка, переподготовка и повышение квалификации педагогических и управленческих кадров для системы образования»</t>
  </si>
  <si>
    <t>Отдельное мероприятие  «Выявление и поддержка лучших педагогических работников в сфере образования»</t>
  </si>
  <si>
    <t>Отдельное мероприятие «Привлечение в отрасль и поддержка молодых специалистов и специалистов, работающих в сельских населенных пунктах»</t>
  </si>
  <si>
    <t>Региональный проект «Учитель будущего Кировской области»</t>
  </si>
  <si>
    <t>4.6</t>
  </si>
  <si>
    <t>Подпрограмма «Реализация государственной молодежной политики и организация отдыха и оздоровления детей и молодежи»</t>
  </si>
  <si>
    <t>Отдельное мероприятие «Организация учреждениями сферы государственной молодежной политики участия молодежи в мероприятиях регионального, окружного, всероссийского и международного уровней»</t>
  </si>
  <si>
    <t>Отдельное мероприятие «Государственная поддержка талантливой молодежи и молодежных инициатив»</t>
  </si>
  <si>
    <t>Региональный проект «Развитие социальной активности в Кировской области»</t>
  </si>
  <si>
    <t>Региональный проект «Развитие системы поддержки молодежи»</t>
  </si>
  <si>
    <t>Отдельное мероприятие «Организация отдыха и оздоровления детей и молодежи»</t>
  </si>
  <si>
    <t xml:space="preserve">Подпрограмма «Развитие системы патриотического воспитания детей и молодежи» </t>
  </si>
  <si>
    <t>Отдельное мероприятие «Реализация основных направлений военно-патриотического воспитания в Кировской области»</t>
  </si>
  <si>
    <t>Региональный проект «Патриотическое воспитание граждан Кировской области»</t>
  </si>
  <si>
    <t>6.3</t>
  </si>
  <si>
    <t xml:space="preserve">Отдельное мероприятие «Организация областных и муниципальных мероприятий, в том числе окружного, всероссийского и международного уровней, в сфере военно-патриотического воспитания» </t>
  </si>
  <si>
    <t xml:space="preserve">х – финансирования не требуется.
</t>
  </si>
  <si>
    <t>___________________</t>
  </si>
  <si>
    <t>3.7</t>
  </si>
  <si>
    <t>3.9</t>
  </si>
  <si>
    <t xml:space="preserve">                                                                          к Государственной программе</t>
  </si>
  <si>
    <t xml:space="preserve">                                                    Приложение № 9
</t>
  </si>
  <si>
    <t>министерство молодежной политики Кировской области</t>
  </si>
  <si>
    <t>в том числе
министерство молодежной политики Кировской области</t>
  </si>
  <si>
    <t>министерство спорта и туризма Кировской области</t>
  </si>
  <si>
    <t>Отдельное мероприятие «Обеспечение реализации Подпрограммы»</t>
  </si>
  <si>
    <t>министерство молодежной политики Кировской области²</t>
  </si>
  <si>
    <t xml:space="preserve">                                                    Приложение № 8</t>
  </si>
  <si>
    <t>управление государственной службы занятости населения Кировской области</t>
  </si>
  <si>
    <t>2022 год¹</t>
  </si>
  <si>
    <t>федеральный бюджет¹</t>
  </si>
  <si>
    <t>Отдельное мероприятие «Обеспечение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
обучения обоих родителей или единственного родителя»</t>
  </si>
  <si>
    <t xml:space="preserve">управление государственной службы занятости населения Кировской области
 </t>
  </si>
  <si>
    <t>Отдельное мероприятие «Обеспечение реализации Государственной программы Кировской области и прочие мероприятия в области образования и молодежной политики»</t>
  </si>
  <si>
    <t>¹ Объем бюджетных ассигнований в соответствии со сводной бюджетной росписью областного бюджета по состоянию на 31.12.2022.</t>
  </si>
  <si>
    <t>² До 01.09.2022 – министерство спорта и молодежной политики Кировской области.</t>
  </si>
  <si>
    <t>местный бюджет³</t>
  </si>
  <si>
    <t>³ Средства местного бюджета, дополнительно выделенные в 2020 году на строительство двух детских садов, расположенных по адресам: г. Киров, ул. Заводская, д. 10а, г. Киров,           ул. Чистопрудненская, д. 15 (не включены в паспорт регионального проекта «Содействие занятости»).</t>
  </si>
</sst>
</file>

<file path=xl/styles.xml><?xml version="1.0" encoding="utf-8"?>
<styleSheet xmlns="http://schemas.openxmlformats.org/spreadsheetml/2006/main">
  <numFmts count="3">
    <numFmt numFmtId="164" formatCode="_-* #,##0.00\ _₽_-;\-* #,##0.00\ _₽_-;_-* \-??\ _₽_-;_-@_-"/>
    <numFmt numFmtId="165" formatCode="_-* #,##0.00_р_._-;\-* #,##0.00_р_._-;_-* \-??_р_._-;_-@_-"/>
    <numFmt numFmtId="166" formatCode="_(* #,##0.00_);_(* \(#,##0.00\);_(* \-??_);_(@_)"/>
  </numFmts>
  <fonts count="27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4"/>
      <color rgb="FFFFFFD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 CYR"/>
      <charset val="204"/>
    </font>
    <font>
      <sz val="11"/>
      <color rgb="FF000000"/>
      <name val="Calibri"/>
      <family val="2"/>
      <charset val="204"/>
    </font>
    <font>
      <sz val="24"/>
      <name val="Times New Roman"/>
      <family val="1"/>
      <charset val="204"/>
    </font>
    <font>
      <b/>
      <sz val="34"/>
      <name val="Times New Roman"/>
      <family val="1"/>
      <charset val="204"/>
    </font>
    <font>
      <sz val="34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BEEF4"/>
        <bgColor rgb="FFCCFFFF"/>
      </patternFill>
    </fill>
    <fill>
      <patternFill patternType="solid">
        <fgColor rgb="FFCCC1DA"/>
        <bgColor rgb="FFCCCCFF"/>
      </patternFill>
    </fill>
    <fill>
      <patternFill patternType="solid">
        <fgColor rgb="FFFFD7D7"/>
        <bgColor rgb="FFDBEEF4"/>
      </patternFill>
    </fill>
    <fill>
      <patternFill patternType="solid">
        <fgColor rgb="FFFFFFFF"/>
        <bgColor rgb="FFFFFFD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EEF4"/>
      </patternFill>
    </fill>
    <fill>
      <patternFill patternType="solid">
        <fgColor theme="0"/>
        <bgColor rgb="FFFF808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165" fontId="21" fillId="0" borderId="0" applyBorder="0" applyProtection="0"/>
  </cellStyleXfs>
  <cellXfs count="248">
    <xf numFmtId="0" fontId="0" fillId="0" borderId="0" xfId="0"/>
    <xf numFmtId="11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11" fontId="4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left" vertical="top" wrapText="1"/>
    </xf>
    <xf numFmtId="0" fontId="9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 applyAlignment="1"/>
    <xf numFmtId="4" fontId="5" fillId="0" borderId="0" xfId="0" applyNumberFormat="1" applyFont="1" applyAlignment="1"/>
    <xf numFmtId="164" fontId="0" fillId="0" borderId="0" xfId="0" applyNumberFormat="1"/>
    <xf numFmtId="164" fontId="9" fillId="0" borderId="0" xfId="0" applyNumberFormat="1" applyFont="1" applyAlignment="1"/>
    <xf numFmtId="0" fontId="4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166" fontId="11" fillId="2" borderId="1" xfId="1" applyNumberFormat="1" applyFont="1" applyFill="1" applyBorder="1" applyAlignment="1" applyProtection="1">
      <alignment vertical="top" wrapText="1"/>
    </xf>
    <xf numFmtId="166" fontId="4" fillId="2" borderId="1" xfId="1" applyNumberFormat="1" applyFont="1" applyFill="1" applyBorder="1" applyAlignment="1" applyProtection="1">
      <alignment vertical="top" wrapText="1"/>
    </xf>
    <xf numFmtId="0" fontId="11" fillId="3" borderId="1" xfId="0" applyFont="1" applyFill="1" applyBorder="1" applyAlignment="1">
      <alignment vertical="top" wrapText="1"/>
    </xf>
    <xf numFmtId="166" fontId="11" fillId="3" borderId="1" xfId="1" applyNumberFormat="1" applyFont="1" applyFill="1" applyBorder="1" applyAlignment="1" applyProtection="1">
      <alignment vertical="top" wrapText="1"/>
    </xf>
    <xf numFmtId="0" fontId="4" fillId="3" borderId="1" xfId="0" applyFont="1" applyFill="1" applyBorder="1" applyAlignment="1">
      <alignment vertical="top" wrapText="1"/>
    </xf>
    <xf numFmtId="166" fontId="4" fillId="3" borderId="1" xfId="1" applyNumberFormat="1" applyFont="1" applyFill="1" applyBorder="1" applyAlignment="1" applyProtection="1">
      <alignment vertical="top" wrapText="1"/>
    </xf>
    <xf numFmtId="0" fontId="11" fillId="4" borderId="1" xfId="0" applyFont="1" applyFill="1" applyBorder="1" applyAlignment="1">
      <alignment vertical="top" wrapText="1"/>
    </xf>
    <xf numFmtId="166" fontId="11" fillId="4" borderId="1" xfId="1" applyNumberFormat="1" applyFont="1" applyFill="1" applyBorder="1" applyAlignment="1" applyProtection="1">
      <alignment vertical="top" wrapText="1"/>
    </xf>
    <xf numFmtId="0" fontId="4" fillId="4" borderId="1" xfId="0" applyFont="1" applyFill="1" applyBorder="1" applyAlignment="1">
      <alignment vertical="top" wrapText="1"/>
    </xf>
    <xf numFmtId="166" fontId="4" fillId="4" borderId="1" xfId="1" applyNumberFormat="1" applyFont="1" applyFill="1" applyBorder="1" applyAlignment="1" applyProtection="1">
      <alignment vertical="top" wrapText="1"/>
    </xf>
    <xf numFmtId="0" fontId="11" fillId="0" borderId="1" xfId="0" applyFont="1" applyBorder="1" applyAlignment="1">
      <alignment vertical="top" wrapText="1"/>
    </xf>
    <xf numFmtId="166" fontId="11" fillId="0" borderId="1" xfId="1" applyNumberFormat="1" applyFont="1" applyBorder="1" applyAlignment="1" applyProtection="1">
      <alignment vertical="top" wrapText="1"/>
    </xf>
    <xf numFmtId="0" fontId="4" fillId="0" borderId="1" xfId="0" applyFont="1" applyBorder="1" applyAlignment="1">
      <alignment vertical="top" wrapText="1"/>
    </xf>
    <xf numFmtId="166" fontId="4" fillId="0" borderId="1" xfId="1" applyNumberFormat="1" applyFont="1" applyBorder="1" applyAlignment="1" applyProtection="1">
      <alignment vertical="top" wrapText="1"/>
    </xf>
    <xf numFmtId="0" fontId="12" fillId="0" borderId="0" xfId="0" applyFont="1" applyAlignment="1"/>
    <xf numFmtId="11" fontId="1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5" borderId="0" xfId="0" applyFont="1" applyFill="1" applyAlignment="1"/>
    <xf numFmtId="0" fontId="7" fillId="5" borderId="0" xfId="0" applyFont="1" applyFill="1" applyAlignment="1"/>
    <xf numFmtId="0" fontId="14" fillId="0" borderId="0" xfId="0" applyFont="1" applyAlignment="1"/>
    <xf numFmtId="11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7" fillId="0" borderId="0" xfId="0" applyFont="1" applyBorder="1" applyAlignment="1"/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11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/>
    <xf numFmtId="4" fontId="16" fillId="0" borderId="0" xfId="0" applyNumberFormat="1" applyFont="1" applyBorder="1" applyAlignment="1"/>
    <xf numFmtId="4" fontId="17" fillId="0" borderId="0" xfId="0" applyNumberFormat="1" applyFont="1" applyBorder="1" applyAlignment="1"/>
    <xf numFmtId="4" fontId="16" fillId="0" borderId="0" xfId="0" applyNumberFormat="1" applyFont="1" applyAlignment="1"/>
    <xf numFmtId="4" fontId="17" fillId="0" borderId="0" xfId="0" applyNumberFormat="1" applyFont="1" applyAlignment="1"/>
    <xf numFmtId="0" fontId="1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0" fontId="18" fillId="0" borderId="0" xfId="0" applyFont="1" applyAlignment="1"/>
    <xf numFmtId="166" fontId="14" fillId="0" borderId="1" xfId="1" applyNumberFormat="1" applyFont="1" applyBorder="1" applyAlignment="1" applyProtection="1">
      <alignment horizontal="center" vertical="top" wrapText="1"/>
    </xf>
    <xf numFmtId="0" fontId="19" fillId="0" borderId="0" xfId="0" applyFont="1" applyAlignment="1"/>
    <xf numFmtId="0" fontId="14" fillId="0" borderId="1" xfId="1" applyNumberFormat="1" applyFont="1" applyBorder="1" applyAlignment="1" applyProtection="1">
      <alignment horizontal="center" vertical="top" wrapText="1"/>
    </xf>
    <xf numFmtId="0" fontId="7" fillId="0" borderId="0" xfId="0" applyFont="1" applyAlignment="1"/>
    <xf numFmtId="0" fontId="14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166" fontId="13" fillId="0" borderId="1" xfId="1" applyNumberFormat="1" applyFont="1" applyBorder="1" applyAlignment="1" applyProtection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/>
    <xf numFmtId="4" fontId="14" fillId="0" borderId="3" xfId="1" applyNumberFormat="1" applyFont="1" applyBorder="1" applyAlignment="1" applyProtection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4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vertical="top" wrapText="1"/>
    </xf>
    <xf numFmtId="0" fontId="13" fillId="0" borderId="1" xfId="1" applyNumberFormat="1" applyFont="1" applyBorder="1" applyAlignment="1" applyProtection="1">
      <alignment horizontal="center" vertical="top" wrapText="1"/>
    </xf>
    <xf numFmtId="4" fontId="14" fillId="0" borderId="4" xfId="1" applyNumberFormat="1" applyFont="1" applyBorder="1" applyAlignment="1" applyProtection="1">
      <alignment horizontal="center" vertical="top" wrapText="1"/>
    </xf>
    <xf numFmtId="49" fontId="13" fillId="0" borderId="6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49" fontId="13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166" fontId="14" fillId="6" borderId="1" xfId="1" applyNumberFormat="1" applyFont="1" applyFill="1" applyBorder="1" applyAlignment="1" applyProtection="1">
      <alignment horizontal="center" vertical="top" wrapText="1"/>
    </xf>
    <xf numFmtId="49" fontId="14" fillId="6" borderId="1" xfId="0" applyNumberFormat="1" applyFont="1" applyFill="1" applyBorder="1" applyAlignment="1">
      <alignment horizontal="center" vertical="top" wrapText="1"/>
    </xf>
    <xf numFmtId="0" fontId="14" fillId="6" borderId="3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vertical="top" wrapText="1"/>
    </xf>
    <xf numFmtId="0" fontId="18" fillId="6" borderId="0" xfId="0" applyFont="1" applyFill="1" applyAlignment="1"/>
    <xf numFmtId="0" fontId="14" fillId="0" borderId="7" xfId="0" applyFont="1" applyBorder="1" applyAlignment="1">
      <alignment vertical="top" wrapText="1"/>
    </xf>
    <xf numFmtId="49" fontId="13" fillId="0" borderId="6" xfId="0" applyNumberFormat="1" applyFont="1" applyBorder="1" applyAlignment="1">
      <alignment vertical="top" wrapText="1"/>
    </xf>
    <xf numFmtId="49" fontId="13" fillId="0" borderId="4" xfId="0" applyNumberFormat="1" applyFont="1" applyBorder="1" applyAlignment="1">
      <alignment vertical="top" wrapText="1"/>
    </xf>
    <xf numFmtId="0" fontId="14" fillId="0" borderId="3" xfId="1" applyNumberFormat="1" applyFont="1" applyBorder="1" applyAlignment="1" applyProtection="1">
      <alignment horizontal="center" vertical="top" wrapText="1"/>
    </xf>
    <xf numFmtId="0" fontId="14" fillId="0" borderId="8" xfId="0" applyFont="1" applyBorder="1" applyAlignment="1">
      <alignment vertical="top" wrapText="1"/>
    </xf>
    <xf numFmtId="0" fontId="14" fillId="0" borderId="8" xfId="1" applyNumberFormat="1" applyFont="1" applyBorder="1" applyAlignment="1" applyProtection="1">
      <alignment horizontal="center" vertical="top" wrapText="1"/>
    </xf>
    <xf numFmtId="4" fontId="14" fillId="0" borderId="8" xfId="1" applyNumberFormat="1" applyFont="1" applyBorder="1" applyAlignment="1" applyProtection="1">
      <alignment horizontal="center"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2" fontId="14" fillId="0" borderId="1" xfId="1" applyNumberFormat="1" applyFont="1" applyBorder="1" applyAlignment="1" applyProtection="1">
      <alignment horizontal="center" vertical="top" wrapText="1"/>
    </xf>
    <xf numFmtId="0" fontId="14" fillId="0" borderId="12" xfId="0" applyFont="1" applyBorder="1" applyAlignment="1">
      <alignment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9" fontId="14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4" fontId="14" fillId="0" borderId="0" xfId="1" applyNumberFormat="1" applyFont="1" applyBorder="1" applyAlignment="1" applyProtection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 vertical="top" wrapText="1"/>
    </xf>
    <xf numFmtId="0" fontId="24" fillId="0" borderId="0" xfId="0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1" xfId="1" applyNumberFormat="1" applyFont="1" applyBorder="1" applyAlignment="1" applyProtection="1">
      <alignment horizontal="center"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166" fontId="14" fillId="6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4" fontId="13" fillId="0" borderId="0" xfId="0" applyNumberFormat="1" applyFont="1" applyBorder="1" applyAlignment="1"/>
    <xf numFmtId="4" fontId="13" fillId="0" borderId="0" xfId="0" applyNumberFormat="1" applyFont="1" applyAlignment="1"/>
    <xf numFmtId="4" fontId="13" fillId="0" borderId="0" xfId="1" applyNumberFormat="1" applyFont="1" applyBorder="1" applyAlignment="1" applyProtection="1">
      <alignment horizontal="center" vertical="top" wrapText="1"/>
    </xf>
    <xf numFmtId="4" fontId="26" fillId="0" borderId="0" xfId="0" applyNumberFormat="1" applyFont="1" applyBorder="1" applyAlignment="1"/>
    <xf numFmtId="4" fontId="26" fillId="0" borderId="0" xfId="0" applyNumberFormat="1" applyFont="1" applyAlignment="1"/>
    <xf numFmtId="166" fontId="14" fillId="7" borderId="1" xfId="1" applyNumberFormat="1" applyFont="1" applyFill="1" applyBorder="1" applyAlignment="1" applyProtection="1">
      <alignment horizontal="center" vertical="top" wrapText="1"/>
    </xf>
    <xf numFmtId="166" fontId="13" fillId="7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4" fontId="14" fillId="8" borderId="1" xfId="1" applyNumberFormat="1" applyFont="1" applyFill="1" applyBorder="1" applyAlignment="1" applyProtection="1">
      <alignment horizontal="center" vertical="top" wrapText="1"/>
    </xf>
    <xf numFmtId="166" fontId="14" fillId="8" borderId="1" xfId="1" applyNumberFormat="1" applyFont="1" applyFill="1" applyBorder="1" applyAlignment="1" applyProtection="1">
      <alignment horizontal="center" vertical="top" wrapText="1"/>
    </xf>
    <xf numFmtId="4" fontId="13" fillId="8" borderId="1" xfId="1" applyNumberFormat="1" applyFont="1" applyFill="1" applyBorder="1" applyAlignment="1" applyProtection="1">
      <alignment horizontal="center" vertical="top" wrapText="1"/>
    </xf>
    <xf numFmtId="166" fontId="13" fillId="8" borderId="1" xfId="1" applyNumberFormat="1" applyFont="1" applyFill="1" applyBorder="1" applyAlignment="1" applyProtection="1">
      <alignment horizontal="center" vertical="top" wrapText="1"/>
    </xf>
    <xf numFmtId="0" fontId="25" fillId="8" borderId="0" xfId="0" applyFont="1" applyFill="1" applyBorder="1" applyAlignment="1">
      <alignment horizontal="right"/>
    </xf>
    <xf numFmtId="0" fontId="25" fillId="8" borderId="0" xfId="0" applyFont="1" applyFill="1" applyBorder="1" applyAlignment="1">
      <alignment horizontal="right" vertical="top" wrapText="1"/>
    </xf>
    <xf numFmtId="0" fontId="13" fillId="8" borderId="0" xfId="0" applyFont="1" applyFill="1" applyBorder="1" applyAlignment="1">
      <alignment horizontal="left" vertical="top" wrapText="1"/>
    </xf>
    <xf numFmtId="0" fontId="13" fillId="8" borderId="1" xfId="1" applyNumberFormat="1" applyFont="1" applyFill="1" applyBorder="1" applyAlignment="1" applyProtection="1">
      <alignment horizontal="center" vertical="top" wrapText="1"/>
    </xf>
    <xf numFmtId="4" fontId="14" fillId="8" borderId="1" xfId="1" applyNumberFormat="1" applyFont="1" applyFill="1" applyBorder="1" applyAlignment="1" applyProtection="1">
      <alignment horizontal="center" vertical="top" wrapText="1"/>
    </xf>
    <xf numFmtId="4" fontId="13" fillId="8" borderId="0" xfId="1" applyNumberFormat="1" applyFont="1" applyFill="1" applyBorder="1" applyAlignment="1" applyProtection="1">
      <alignment horizontal="center" vertical="top" wrapText="1"/>
    </xf>
    <xf numFmtId="0" fontId="13" fillId="8" borderId="0" xfId="0" applyFont="1" applyFill="1" applyAlignment="1"/>
    <xf numFmtId="0" fontId="13" fillId="9" borderId="0" xfId="0" applyFont="1" applyFill="1" applyAlignment="1"/>
    <xf numFmtId="4" fontId="26" fillId="8" borderId="0" xfId="0" applyNumberFormat="1" applyFont="1" applyFill="1" applyBorder="1" applyAlignment="1"/>
    <xf numFmtId="4" fontId="26" fillId="8" borderId="0" xfId="0" applyNumberFormat="1" applyFont="1" applyFill="1" applyAlignment="1"/>
    <xf numFmtId="0" fontId="14" fillId="8" borderId="1" xfId="0" applyFont="1" applyFill="1" applyBorder="1" applyAlignment="1"/>
    <xf numFmtId="4" fontId="14" fillId="8" borderId="3" xfId="1" applyNumberFormat="1" applyFont="1" applyFill="1" applyBorder="1" applyAlignment="1" applyProtection="1">
      <alignment horizontal="center" vertical="top" wrapText="1"/>
    </xf>
    <xf numFmtId="0" fontId="14" fillId="8" borderId="1" xfId="1" applyNumberFormat="1" applyFont="1" applyFill="1" applyBorder="1" applyAlignment="1" applyProtection="1">
      <alignment horizontal="center" vertical="top" wrapText="1"/>
    </xf>
    <xf numFmtId="166" fontId="14" fillId="8" borderId="1" xfId="1" applyNumberFormat="1" applyFont="1" applyFill="1" applyBorder="1" applyAlignment="1" applyProtection="1">
      <alignment horizontal="center" vertical="top" wrapText="1"/>
    </xf>
    <xf numFmtId="4" fontId="14" fillId="8" borderId="4" xfId="1" applyNumberFormat="1" applyFont="1" applyFill="1" applyBorder="1" applyAlignment="1" applyProtection="1">
      <alignment horizontal="center" vertical="top" wrapText="1"/>
    </xf>
    <xf numFmtId="166" fontId="14" fillId="0" borderId="1" xfId="1" applyNumberFormat="1" applyFont="1" applyFill="1" applyBorder="1" applyAlignment="1" applyProtection="1">
      <alignment horizontal="center" vertical="top" wrapText="1"/>
    </xf>
    <xf numFmtId="166" fontId="13" fillId="0" borderId="1" xfId="1" applyNumberFormat="1" applyFont="1" applyFill="1" applyBorder="1" applyAlignment="1" applyProtection="1">
      <alignment horizontal="center" vertical="top" wrapText="1"/>
    </xf>
    <xf numFmtId="4" fontId="14" fillId="0" borderId="4" xfId="1" applyNumberFormat="1" applyFont="1" applyFill="1" applyBorder="1" applyAlignment="1" applyProtection="1">
      <alignment horizontal="center" vertical="top" wrapText="1"/>
    </xf>
    <xf numFmtId="166" fontId="14" fillId="0" borderId="1" xfId="1" applyNumberFormat="1" applyFont="1" applyFill="1" applyBorder="1" applyAlignment="1" applyProtection="1">
      <alignment horizontal="center" vertical="top" wrapText="1"/>
    </xf>
    <xf numFmtId="0" fontId="14" fillId="0" borderId="1" xfId="1" applyNumberFormat="1" applyFont="1" applyFill="1" applyBorder="1" applyAlignment="1" applyProtection="1">
      <alignment horizontal="center" vertical="top" wrapText="1"/>
    </xf>
    <xf numFmtId="0" fontId="14" fillId="8" borderId="1" xfId="0" applyFont="1" applyFill="1" applyBorder="1" applyAlignment="1">
      <alignment vertical="top" wrapText="1"/>
    </xf>
    <xf numFmtId="0" fontId="14" fillId="8" borderId="9" xfId="1" applyNumberFormat="1" applyFont="1" applyFill="1" applyBorder="1" applyAlignment="1" applyProtection="1">
      <alignment horizontal="center" vertical="top" wrapText="1"/>
    </xf>
    <xf numFmtId="2" fontId="14" fillId="8" borderId="1" xfId="1" applyNumberFormat="1" applyFont="1" applyFill="1" applyBorder="1" applyAlignment="1" applyProtection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3" xfId="0" applyFont="1" applyFill="1" applyBorder="1" applyAlignment="1">
      <alignment horizontal="center" vertical="top" wrapText="1"/>
    </xf>
    <xf numFmtId="0" fontId="24" fillId="8" borderId="0" xfId="0" applyFont="1" applyFill="1" applyBorder="1" applyAlignment="1">
      <alignment horizontal="right" vertical="top" wrapText="1"/>
    </xf>
    <xf numFmtId="0" fontId="15" fillId="8" borderId="0" xfId="0" applyFont="1" applyFill="1" applyAlignment="1"/>
    <xf numFmtId="0" fontId="15" fillId="8" borderId="0" xfId="0" applyFont="1" applyFill="1" applyBorder="1" applyAlignment="1">
      <alignment horizontal="left" vertical="top" wrapText="1"/>
    </xf>
    <xf numFmtId="0" fontId="15" fillId="8" borderId="0" xfId="0" applyFont="1" applyFill="1" applyBorder="1" applyAlignment="1"/>
    <xf numFmtId="4" fontId="14" fillId="8" borderId="0" xfId="1" applyNumberFormat="1" applyFont="1" applyFill="1" applyBorder="1" applyAlignment="1" applyProtection="1">
      <alignment horizontal="center" vertical="top" wrapText="1"/>
    </xf>
    <xf numFmtId="0" fontId="15" fillId="10" borderId="0" xfId="0" applyFont="1" applyFill="1" applyAlignment="1"/>
    <xf numFmtId="4" fontId="14" fillId="0" borderId="8" xfId="1" applyNumberFormat="1" applyFont="1" applyFill="1" applyBorder="1" applyAlignment="1" applyProtection="1">
      <alignment horizontal="center" vertical="top" wrapText="1"/>
    </xf>
    <xf numFmtId="4" fontId="14" fillId="0" borderId="3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166" fontId="14" fillId="0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166" fontId="14" fillId="0" borderId="1" xfId="1" applyNumberFormat="1" applyFont="1" applyFill="1" applyBorder="1" applyAlignment="1" applyProtection="1">
      <alignment horizontal="center" vertical="top" wrapText="1"/>
    </xf>
    <xf numFmtId="4" fontId="14" fillId="8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166" fontId="14" fillId="8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166" fontId="14" fillId="0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4" fontId="14" fillId="8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2" fillId="0" borderId="0" xfId="0" applyFont="1" applyFill="1" applyAlignment="1"/>
    <xf numFmtId="0" fontId="0" fillId="0" borderId="0" xfId="0" applyFill="1"/>
    <xf numFmtId="11" fontId="13" fillId="0" borderId="0" xfId="0" applyNumberFormat="1" applyFont="1" applyFill="1" applyAlignment="1">
      <alignment horizont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7" fillId="0" borderId="0" xfId="0" applyFont="1" applyFill="1" applyAlignment="1"/>
    <xf numFmtId="0" fontId="15" fillId="0" borderId="0" xfId="0" applyFont="1" applyFill="1" applyAlignment="1"/>
    <xf numFmtId="49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1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14" fillId="0" borderId="1" xfId="1" applyNumberFormat="1" applyFont="1" applyFill="1" applyBorder="1" applyAlignment="1" applyProtection="1">
      <alignment horizontal="center" vertical="top" wrapText="1"/>
    </xf>
    <xf numFmtId="11" fontId="22" fillId="0" borderId="0" xfId="0" applyNumberFormat="1" applyFont="1" applyBorder="1" applyAlignment="1">
      <alignment horizontal="left" wrapText="1"/>
    </xf>
    <xf numFmtId="11" fontId="22" fillId="0" borderId="0" xfId="0" applyNumberFormat="1" applyFont="1" applyBorder="1" applyAlignment="1">
      <alignment horizontal="justify" wrapText="1"/>
    </xf>
    <xf numFmtId="11" fontId="14" fillId="0" borderId="0" xfId="0" applyNumberFormat="1" applyFont="1" applyBorder="1" applyAlignment="1">
      <alignment horizontal="center"/>
    </xf>
    <xf numFmtId="4" fontId="14" fillId="8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49" fontId="14" fillId="0" borderId="6" xfId="0" applyNumberFormat="1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" xfId="1" applyNumberFormat="1" applyFont="1" applyBorder="1" applyAlignment="1" applyProtection="1">
      <alignment horizontal="center" vertical="top" wrapText="1"/>
    </xf>
    <xf numFmtId="0" fontId="14" fillId="8" borderId="1" xfId="1" applyNumberFormat="1" applyFont="1" applyFill="1" applyBorder="1" applyAlignment="1" applyProtection="1">
      <alignment horizontal="center" vertical="top" wrapText="1"/>
    </xf>
    <xf numFmtId="0" fontId="14" fillId="0" borderId="2" xfId="0" applyFont="1" applyBorder="1" applyAlignment="1">
      <alignment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166" fontId="14" fillId="8" borderId="1" xfId="1" applyNumberFormat="1" applyFont="1" applyFill="1" applyBorder="1" applyAlignment="1" applyProtection="1">
      <alignment horizontal="center" vertical="top" wrapText="1"/>
    </xf>
    <xf numFmtId="166" fontId="14" fillId="6" borderId="1" xfId="1" applyNumberFormat="1" applyFont="1" applyFill="1" applyBorder="1" applyAlignment="1" applyProtection="1">
      <alignment horizontal="center" vertical="top" wrapText="1"/>
    </xf>
    <xf numFmtId="166" fontId="14" fillId="0" borderId="1" xfId="1" applyNumberFormat="1" applyFont="1" applyFill="1" applyBorder="1" applyAlignment="1" applyProtection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top" wrapText="1"/>
    </xf>
    <xf numFmtId="11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11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D7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270"/>
  <sheetViews>
    <sheetView view="pageBreakPreview" zoomScale="75" zoomScaleNormal="66" zoomScalePageLayoutView="75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E31" sqref="E31"/>
    </sheetView>
  </sheetViews>
  <sheetFormatPr defaultColWidth="9.140625" defaultRowHeight="15"/>
  <cols>
    <col min="1" max="1" width="6.140625" style="1" customWidth="1"/>
    <col min="2" max="2" width="19.140625" style="2" customWidth="1"/>
    <col min="3" max="3" width="39.42578125" style="2" customWidth="1"/>
    <col min="4" max="4" width="35.5703125" style="2" customWidth="1"/>
    <col min="5" max="5" width="18.7109375" style="3" customWidth="1"/>
    <col min="6" max="8" width="17.85546875" style="3" customWidth="1"/>
    <col min="9" max="9" width="18.140625" style="3" customWidth="1"/>
    <col min="10" max="10" width="17.85546875" style="4" customWidth="1"/>
    <col min="11" max="12" width="9.140625" style="3"/>
    <col min="13" max="14" width="20.42578125" style="3" customWidth="1"/>
    <col min="15" max="252" width="9.140625" style="3"/>
    <col min="253" max="253" width="6.140625" style="3" customWidth="1"/>
    <col min="254" max="254" width="19.140625" style="3" customWidth="1"/>
    <col min="255" max="255" width="39.42578125" style="3" customWidth="1"/>
    <col min="256" max="256" width="35.5703125" style="3" customWidth="1"/>
    <col min="257" max="258" width="17.85546875" style="3" customWidth="1"/>
    <col min="259" max="259" width="18.140625" style="3" customWidth="1"/>
    <col min="260" max="260" width="18.7109375" style="3" customWidth="1"/>
    <col min="261" max="263" width="17.85546875" style="3" customWidth="1"/>
    <col min="264" max="264" width="18.140625" style="3" customWidth="1"/>
    <col min="265" max="265" width="17.85546875" style="3" customWidth="1"/>
    <col min="266" max="508" width="9.140625" style="3"/>
    <col min="509" max="509" width="6.140625" style="3" customWidth="1"/>
    <col min="510" max="510" width="19.140625" style="3" customWidth="1"/>
    <col min="511" max="511" width="39.42578125" style="3" customWidth="1"/>
    <col min="512" max="512" width="35.5703125" style="3" customWidth="1"/>
    <col min="513" max="514" width="17.85546875" style="3" customWidth="1"/>
    <col min="515" max="515" width="18.140625" style="3" customWidth="1"/>
    <col min="516" max="516" width="18.7109375" style="3" customWidth="1"/>
    <col min="517" max="519" width="17.85546875" style="3" customWidth="1"/>
    <col min="520" max="520" width="18.140625" style="3" customWidth="1"/>
    <col min="521" max="521" width="17.85546875" style="3" customWidth="1"/>
    <col min="522" max="764" width="9.140625" style="3"/>
    <col min="765" max="765" width="6.140625" style="3" customWidth="1"/>
    <col min="766" max="766" width="19.140625" style="3" customWidth="1"/>
    <col min="767" max="767" width="39.42578125" style="3" customWidth="1"/>
    <col min="768" max="768" width="35.5703125" style="3" customWidth="1"/>
    <col min="769" max="770" width="17.85546875" style="3" customWidth="1"/>
    <col min="771" max="771" width="18.140625" style="3" customWidth="1"/>
    <col min="772" max="772" width="18.7109375" style="3" customWidth="1"/>
    <col min="773" max="775" width="17.85546875" style="3" customWidth="1"/>
    <col min="776" max="776" width="18.140625" style="3" customWidth="1"/>
    <col min="777" max="777" width="17.85546875" style="3" customWidth="1"/>
    <col min="778" max="1020" width="9.140625" style="3"/>
    <col min="1021" max="1021" width="6.140625" style="3" customWidth="1"/>
    <col min="1022" max="1022" width="19.140625" style="3" customWidth="1"/>
    <col min="1023" max="1023" width="39.42578125" style="3" customWidth="1"/>
    <col min="1024" max="1024" width="35.5703125" style="3" customWidth="1"/>
  </cols>
  <sheetData>
    <row r="1" spans="1:18" ht="20.25" customHeight="1">
      <c r="A1" s="5"/>
      <c r="B1" s="6"/>
      <c r="C1" s="6"/>
      <c r="D1" s="6"/>
      <c r="E1" s="6"/>
      <c r="F1" s="6"/>
      <c r="G1" s="211" t="s">
        <v>0</v>
      </c>
      <c r="H1" s="211"/>
      <c r="I1" s="211"/>
      <c r="J1" s="211"/>
    </row>
    <row r="2" spans="1:18" ht="23.25" customHeight="1">
      <c r="A2" s="5"/>
      <c r="B2" s="6"/>
      <c r="C2" s="6"/>
      <c r="D2" s="6"/>
      <c r="E2" s="6"/>
      <c r="F2" s="6"/>
      <c r="G2" s="212" t="s">
        <v>1</v>
      </c>
      <c r="H2" s="212"/>
      <c r="I2" s="212"/>
      <c r="J2" s="212"/>
    </row>
    <row r="3" spans="1:18" ht="23.25" customHeight="1">
      <c r="A3" s="5"/>
      <c r="B3" s="6"/>
      <c r="C3" s="6"/>
      <c r="D3" s="6"/>
      <c r="E3" s="6"/>
      <c r="F3" s="6"/>
      <c r="G3" s="212" t="s">
        <v>2</v>
      </c>
      <c r="H3" s="212"/>
      <c r="I3" s="212"/>
      <c r="J3" s="212"/>
    </row>
    <row r="4" spans="1:18" ht="23.25">
      <c r="A4" s="5"/>
      <c r="B4" s="6"/>
      <c r="C4" s="6"/>
      <c r="D4" s="6"/>
      <c r="E4" s="6"/>
      <c r="F4" s="6"/>
      <c r="G4" s="7"/>
      <c r="H4" s="7"/>
      <c r="I4" s="7"/>
      <c r="J4" s="7"/>
    </row>
    <row r="5" spans="1:18" s="8" customFormat="1" ht="52.5" customHeight="1">
      <c r="A5" s="213" t="s">
        <v>3</v>
      </c>
      <c r="B5" s="213"/>
      <c r="C5" s="213"/>
      <c r="D5" s="213"/>
      <c r="E5" s="213"/>
      <c r="F5" s="213"/>
      <c r="G5" s="213"/>
      <c r="H5" s="213"/>
      <c r="I5" s="213"/>
      <c r="J5" s="213"/>
    </row>
    <row r="6" spans="1:18" s="8" customFormat="1" ht="15.75">
      <c r="A6" s="5"/>
      <c r="B6" s="9"/>
      <c r="C6" s="10"/>
      <c r="D6" s="10"/>
      <c r="E6" s="6"/>
      <c r="F6" s="6"/>
      <c r="G6" s="6"/>
      <c r="H6" s="6"/>
      <c r="I6" s="6"/>
      <c r="J6" s="11"/>
    </row>
    <row r="7" spans="1:18" s="8" customFormat="1" ht="15.75">
      <c r="A7" s="5"/>
      <c r="B7" s="9"/>
      <c r="C7" s="10"/>
      <c r="D7" s="10"/>
      <c r="E7" s="12" t="e">
        <f>#REF!</f>
        <v>#REF!</v>
      </c>
      <c r="F7" s="12" t="e">
        <f>#REF!</f>
        <v>#REF!</v>
      </c>
      <c r="G7" s="12" t="e">
        <f>#REF!</f>
        <v>#REF!</v>
      </c>
      <c r="H7" s="12" t="e">
        <f>#REF!</f>
        <v>#REF!</v>
      </c>
      <c r="I7" s="12" t="e">
        <f>#REF!</f>
        <v>#REF!</v>
      </c>
      <c r="J7" s="11"/>
      <c r="M7" s="13">
        <f>135089.8+266081.1+381544.7+1490199.9+1202019.9+9490968.7+16791.4</f>
        <v>12982695.5</v>
      </c>
      <c r="N7" s="13">
        <f>16932.9+9203098.8+1083587.2+1498898.9+394461.6+266412.7+133203.7</f>
        <v>12596595.799999999</v>
      </c>
      <c r="O7" s="13"/>
      <c r="P7" s="13"/>
      <c r="Q7" s="13"/>
      <c r="R7" s="13"/>
    </row>
    <row r="8" spans="1:18" s="8" customFormat="1" ht="15.75">
      <c r="A8" s="5"/>
      <c r="B8" s="9"/>
      <c r="C8" s="10"/>
      <c r="D8" s="10"/>
      <c r="E8" s="12" t="e">
        <f>E7-E11</f>
        <v>#REF!</v>
      </c>
      <c r="F8" s="12" t="e">
        <f>F7-F11</f>
        <v>#REF!</v>
      </c>
      <c r="G8" s="12" t="e">
        <f>G7-G11</f>
        <v>#REF!</v>
      </c>
      <c r="H8" s="12" t="e">
        <f>H7-H11</f>
        <v>#REF!</v>
      </c>
      <c r="I8" s="12" t="e">
        <f>I7-I11</f>
        <v>#REF!</v>
      </c>
      <c r="J8" s="11"/>
      <c r="M8" s="14">
        <f>M7-E12-E13</f>
        <v>-1816632.8000000007</v>
      </c>
      <c r="N8" s="14">
        <f>N7-F12-F13</f>
        <v>-2298299.1000000015</v>
      </c>
    </row>
    <row r="9" spans="1:18" s="8" customFormat="1" ht="15.75" customHeight="1">
      <c r="A9" s="214" t="s">
        <v>4</v>
      </c>
      <c r="B9" s="215" t="s">
        <v>5</v>
      </c>
      <c r="C9" s="215" t="s">
        <v>6</v>
      </c>
      <c r="D9" s="215" t="s">
        <v>7</v>
      </c>
      <c r="E9" s="216" t="s">
        <v>8</v>
      </c>
      <c r="F9" s="216"/>
      <c r="G9" s="216"/>
      <c r="H9" s="216"/>
      <c r="I9" s="216"/>
      <c r="J9" s="216"/>
    </row>
    <row r="10" spans="1:18" s="8" customFormat="1" ht="15.75">
      <c r="A10" s="214"/>
      <c r="B10" s="215"/>
      <c r="C10" s="215"/>
      <c r="D10" s="215"/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14</v>
      </c>
    </row>
    <row r="11" spans="1:18" s="8" customFormat="1" ht="15.75" customHeight="1">
      <c r="A11" s="208"/>
      <c r="B11" s="209" t="s">
        <v>15</v>
      </c>
      <c r="C11" s="209" t="s">
        <v>16</v>
      </c>
      <c r="D11" s="17" t="s">
        <v>17</v>
      </c>
      <c r="E11" s="18">
        <v>14927558.1</v>
      </c>
      <c r="F11" s="18">
        <v>14896598.9</v>
      </c>
      <c r="G11" s="18">
        <v>14424159.6</v>
      </c>
      <c r="H11" s="18">
        <v>14332131.439999999</v>
      </c>
      <c r="I11" s="18">
        <v>14477850.24</v>
      </c>
      <c r="J11" s="19">
        <v>73058298.280000001</v>
      </c>
    </row>
    <row r="12" spans="1:18" s="8" customFormat="1" ht="15.75">
      <c r="A12" s="208"/>
      <c r="B12" s="209"/>
      <c r="C12" s="209"/>
      <c r="D12" s="17" t="s">
        <v>18</v>
      </c>
      <c r="E12" s="18">
        <v>756721.5</v>
      </c>
      <c r="F12" s="18">
        <v>894860.80000000005</v>
      </c>
      <c r="G12" s="18">
        <v>442382.9</v>
      </c>
      <c r="H12" s="18">
        <v>799230.7</v>
      </c>
      <c r="I12" s="18">
        <v>899026.8</v>
      </c>
      <c r="J12" s="19">
        <v>3792222.7</v>
      </c>
    </row>
    <row r="13" spans="1:18" s="8" customFormat="1" ht="15.75">
      <c r="A13" s="208"/>
      <c r="B13" s="209"/>
      <c r="C13" s="209"/>
      <c r="D13" s="17" t="s">
        <v>19</v>
      </c>
      <c r="E13" s="18">
        <v>14042606.800000001</v>
      </c>
      <c r="F13" s="18">
        <v>14000034.1</v>
      </c>
      <c r="G13" s="18">
        <v>13980072.699999999</v>
      </c>
      <c r="H13" s="18">
        <v>13527914.300000001</v>
      </c>
      <c r="I13" s="18">
        <v>13570237</v>
      </c>
      <c r="J13" s="19">
        <v>69120864.900000006</v>
      </c>
    </row>
    <row r="14" spans="1:18" s="8" customFormat="1" ht="15.75">
      <c r="A14" s="208"/>
      <c r="B14" s="209"/>
      <c r="C14" s="209"/>
      <c r="D14" s="17" t="s">
        <v>20</v>
      </c>
      <c r="E14" s="18">
        <v>128129.8</v>
      </c>
      <c r="F14" s="18">
        <v>1604</v>
      </c>
      <c r="G14" s="18">
        <v>1604</v>
      </c>
      <c r="H14" s="18">
        <v>2686.44</v>
      </c>
      <c r="I14" s="18">
        <v>2686.44</v>
      </c>
      <c r="J14" s="19">
        <v>136710.68</v>
      </c>
    </row>
    <row r="15" spans="1:18" ht="15.75">
      <c r="A15" s="208"/>
      <c r="B15" s="209"/>
      <c r="C15" s="209"/>
      <c r="D15" s="17" t="s">
        <v>21</v>
      </c>
      <c r="E15" s="18">
        <v>100</v>
      </c>
      <c r="F15" s="18">
        <v>100</v>
      </c>
      <c r="G15" s="18">
        <v>100</v>
      </c>
      <c r="H15" s="18">
        <v>2300</v>
      </c>
      <c r="I15" s="18">
        <v>5900</v>
      </c>
      <c r="J15" s="19">
        <v>8500</v>
      </c>
    </row>
    <row r="16" spans="1:18" ht="15.75" customHeight="1">
      <c r="A16" s="202"/>
      <c r="B16" s="210" t="s">
        <v>22</v>
      </c>
      <c r="C16" s="203"/>
      <c r="D16" s="20" t="s">
        <v>17</v>
      </c>
      <c r="E16" s="21">
        <v>846358.4</v>
      </c>
      <c r="F16" s="21">
        <v>868752</v>
      </c>
      <c r="G16" s="21">
        <v>404105.7</v>
      </c>
      <c r="H16" s="21">
        <v>847638</v>
      </c>
      <c r="I16" s="21">
        <v>994492</v>
      </c>
      <c r="J16" s="21">
        <v>3961346.1</v>
      </c>
    </row>
    <row r="17" spans="1:10" ht="15.75">
      <c r="A17" s="202"/>
      <c r="B17" s="210"/>
      <c r="C17" s="203"/>
      <c r="D17" s="22" t="s">
        <v>18</v>
      </c>
      <c r="E17" s="23">
        <v>710242.8</v>
      </c>
      <c r="F17" s="23">
        <v>857672.9</v>
      </c>
      <c r="G17" s="23">
        <v>397590.1</v>
      </c>
      <c r="H17" s="23">
        <v>690116.8</v>
      </c>
      <c r="I17" s="23">
        <v>789912.9</v>
      </c>
      <c r="J17" s="23">
        <v>3445535.5</v>
      </c>
    </row>
    <row r="18" spans="1:10" ht="15.75">
      <c r="A18" s="202"/>
      <c r="B18" s="210"/>
      <c r="C18" s="203"/>
      <c r="D18" s="22" t="s">
        <v>19</v>
      </c>
      <c r="E18" s="23">
        <v>9589.7999999999993</v>
      </c>
      <c r="F18" s="23">
        <v>11079.1</v>
      </c>
      <c r="G18" s="23">
        <v>6515.6</v>
      </c>
      <c r="H18" s="23">
        <v>155291.20000000001</v>
      </c>
      <c r="I18" s="23">
        <v>198349.1</v>
      </c>
      <c r="J18" s="23">
        <v>380824.8</v>
      </c>
    </row>
    <row r="19" spans="1:10" s="8" customFormat="1" ht="15.75">
      <c r="A19" s="202"/>
      <c r="B19" s="210"/>
      <c r="C19" s="203"/>
      <c r="D19" s="22" t="s">
        <v>20</v>
      </c>
      <c r="E19" s="23">
        <v>126525.8</v>
      </c>
      <c r="F19" s="23">
        <v>0</v>
      </c>
      <c r="G19" s="23">
        <v>0</v>
      </c>
      <c r="H19" s="23">
        <v>1230</v>
      </c>
      <c r="I19" s="23">
        <v>1230</v>
      </c>
      <c r="J19" s="23">
        <v>128985.8</v>
      </c>
    </row>
    <row r="20" spans="1:10" ht="15.75">
      <c r="A20" s="202"/>
      <c r="B20" s="210"/>
      <c r="C20" s="203"/>
      <c r="D20" s="22" t="s">
        <v>21</v>
      </c>
      <c r="E20" s="23">
        <v>0</v>
      </c>
      <c r="F20" s="23">
        <v>0</v>
      </c>
      <c r="G20" s="23">
        <v>0</v>
      </c>
      <c r="H20" s="23">
        <v>1000</v>
      </c>
      <c r="I20" s="23">
        <v>5000</v>
      </c>
      <c r="J20" s="23">
        <v>6000</v>
      </c>
    </row>
    <row r="21" spans="1:10" ht="15.75" customHeight="1">
      <c r="A21" s="202"/>
      <c r="B21" s="205" t="s">
        <v>23</v>
      </c>
      <c r="C21" s="203" t="s">
        <v>24</v>
      </c>
      <c r="D21" s="20" t="s">
        <v>17</v>
      </c>
      <c r="E21" s="21">
        <v>447064.6</v>
      </c>
      <c r="F21" s="21">
        <v>0</v>
      </c>
      <c r="G21" s="21">
        <v>0</v>
      </c>
      <c r="H21" s="21">
        <v>0</v>
      </c>
      <c r="I21" s="21">
        <v>0</v>
      </c>
      <c r="J21" s="21">
        <v>447064.6</v>
      </c>
    </row>
    <row r="22" spans="1:10" ht="15.75">
      <c r="A22" s="202"/>
      <c r="B22" s="205"/>
      <c r="C22" s="203"/>
      <c r="D22" s="22" t="s">
        <v>18</v>
      </c>
      <c r="E22" s="23">
        <v>318323.40000000002</v>
      </c>
      <c r="F22" s="23">
        <v>0</v>
      </c>
      <c r="G22" s="23">
        <v>0</v>
      </c>
      <c r="H22" s="23">
        <v>0</v>
      </c>
      <c r="I22" s="23">
        <v>0</v>
      </c>
      <c r="J22" s="23">
        <v>318323.40000000002</v>
      </c>
    </row>
    <row r="23" spans="1:10" ht="15.75">
      <c r="A23" s="202"/>
      <c r="B23" s="205"/>
      <c r="C23" s="203"/>
      <c r="D23" s="22" t="s">
        <v>19</v>
      </c>
      <c r="E23" s="23">
        <v>3215.4</v>
      </c>
      <c r="F23" s="23">
        <v>0</v>
      </c>
      <c r="G23" s="23">
        <v>0</v>
      </c>
      <c r="H23" s="23">
        <v>0</v>
      </c>
      <c r="I23" s="23">
        <v>0</v>
      </c>
      <c r="J23" s="23">
        <v>3215.4</v>
      </c>
    </row>
    <row r="24" spans="1:10" s="8" customFormat="1" ht="15.75">
      <c r="A24" s="202"/>
      <c r="B24" s="205"/>
      <c r="C24" s="203"/>
      <c r="D24" s="22" t="s">
        <v>20</v>
      </c>
      <c r="E24" s="23">
        <v>125525.8</v>
      </c>
      <c r="F24" s="23">
        <v>0</v>
      </c>
      <c r="G24" s="23">
        <v>0</v>
      </c>
      <c r="H24" s="23">
        <v>0</v>
      </c>
      <c r="I24" s="23">
        <v>0</v>
      </c>
      <c r="J24" s="23">
        <v>125525.8</v>
      </c>
    </row>
    <row r="25" spans="1:10" ht="15.75">
      <c r="A25" s="202"/>
      <c r="B25" s="205"/>
      <c r="C25" s="203"/>
      <c r="D25" s="22" t="s">
        <v>21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</row>
    <row r="26" spans="1:10" ht="15.75" customHeight="1">
      <c r="A26" s="202"/>
      <c r="B26" s="205" t="s">
        <v>23</v>
      </c>
      <c r="C26" s="203" t="s">
        <v>25</v>
      </c>
      <c r="D26" s="20" t="s">
        <v>17</v>
      </c>
      <c r="E26" s="21">
        <v>91882.1</v>
      </c>
      <c r="F26" s="21">
        <v>379677.6</v>
      </c>
      <c r="G26" s="21">
        <v>26431.4</v>
      </c>
      <c r="H26" s="21">
        <v>45910</v>
      </c>
      <c r="I26" s="21">
        <v>45910</v>
      </c>
      <c r="J26" s="21">
        <v>589811.1</v>
      </c>
    </row>
    <row r="27" spans="1:10" ht="15.75">
      <c r="A27" s="202"/>
      <c r="B27" s="205"/>
      <c r="C27" s="203"/>
      <c r="D27" s="22" t="s">
        <v>18</v>
      </c>
      <c r="E27" s="23">
        <v>88734.8</v>
      </c>
      <c r="F27" s="23">
        <v>374642.2</v>
      </c>
      <c r="G27" s="23">
        <v>24845.5</v>
      </c>
      <c r="H27" s="23">
        <v>23400</v>
      </c>
      <c r="I27" s="23">
        <v>23400</v>
      </c>
      <c r="J27" s="23">
        <v>535022.5</v>
      </c>
    </row>
    <row r="28" spans="1:10" ht="15.75">
      <c r="A28" s="202"/>
      <c r="B28" s="205"/>
      <c r="C28" s="203"/>
      <c r="D28" s="22" t="s">
        <v>19</v>
      </c>
      <c r="E28" s="23">
        <v>2147.3000000000002</v>
      </c>
      <c r="F28" s="23">
        <v>5035.3999999999996</v>
      </c>
      <c r="G28" s="23">
        <v>1585.9</v>
      </c>
      <c r="H28" s="23">
        <v>21280</v>
      </c>
      <c r="I28" s="23">
        <v>21280</v>
      </c>
      <c r="J28" s="23">
        <v>51328.6</v>
      </c>
    </row>
    <row r="29" spans="1:10" s="8" customFormat="1" ht="15.75">
      <c r="A29" s="202"/>
      <c r="B29" s="205"/>
      <c r="C29" s="203"/>
      <c r="D29" s="22" t="s">
        <v>20</v>
      </c>
      <c r="E29" s="23">
        <v>1000</v>
      </c>
      <c r="F29" s="23">
        <v>0</v>
      </c>
      <c r="G29" s="23">
        <v>0</v>
      </c>
      <c r="H29" s="23">
        <v>1230</v>
      </c>
      <c r="I29" s="23">
        <v>1230</v>
      </c>
      <c r="J29" s="23">
        <v>3460</v>
      </c>
    </row>
    <row r="30" spans="1:10" ht="15.75">
      <c r="A30" s="202"/>
      <c r="B30" s="205"/>
      <c r="C30" s="203"/>
      <c r="D30" s="22" t="s">
        <v>21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</row>
    <row r="31" spans="1:10" ht="15.75" customHeight="1">
      <c r="A31" s="202"/>
      <c r="B31" s="205" t="s">
        <v>23</v>
      </c>
      <c r="C31" s="203" t="s">
        <v>26</v>
      </c>
      <c r="D31" s="20" t="s">
        <v>17</v>
      </c>
      <c r="E31" s="21">
        <v>243700.5</v>
      </c>
      <c r="F31" s="21">
        <v>280671.3</v>
      </c>
      <c r="G31" s="21">
        <v>169548.6</v>
      </c>
      <c r="H31" s="21">
        <v>232540</v>
      </c>
      <c r="I31" s="21">
        <v>279490</v>
      </c>
      <c r="J31" s="21">
        <v>1205950.3999999999</v>
      </c>
    </row>
    <row r="32" spans="1:10" ht="15.75">
      <c r="A32" s="202"/>
      <c r="B32" s="205"/>
      <c r="C32" s="203"/>
      <c r="D32" s="22" t="s">
        <v>18</v>
      </c>
      <c r="E32" s="23">
        <v>241263.5</v>
      </c>
      <c r="F32" s="23">
        <v>277864.59999999998</v>
      </c>
      <c r="G32" s="23">
        <v>167853.1</v>
      </c>
      <c r="H32" s="23">
        <v>202210</v>
      </c>
      <c r="I32" s="23">
        <v>222010</v>
      </c>
      <c r="J32" s="23">
        <v>1111201.2</v>
      </c>
    </row>
    <row r="33" spans="1:10" ht="15.75">
      <c r="A33" s="202"/>
      <c r="B33" s="205"/>
      <c r="C33" s="203"/>
      <c r="D33" s="22" t="s">
        <v>19</v>
      </c>
      <c r="E33" s="23">
        <v>2437</v>
      </c>
      <c r="F33" s="23">
        <v>2806.7</v>
      </c>
      <c r="G33" s="23">
        <v>1695.5</v>
      </c>
      <c r="H33" s="23">
        <v>30330</v>
      </c>
      <c r="I33" s="23">
        <v>53480</v>
      </c>
      <c r="J33" s="23">
        <v>90749.2</v>
      </c>
    </row>
    <row r="34" spans="1:10" s="8" customFormat="1" ht="15.75">
      <c r="A34" s="202"/>
      <c r="B34" s="205"/>
      <c r="C34" s="203"/>
      <c r="D34" s="22" t="s">
        <v>20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</row>
    <row r="35" spans="1:10" ht="15.75">
      <c r="A35" s="202"/>
      <c r="B35" s="205"/>
      <c r="C35" s="203"/>
      <c r="D35" s="22" t="s">
        <v>21</v>
      </c>
      <c r="E35" s="23">
        <v>0</v>
      </c>
      <c r="F35" s="23">
        <v>0</v>
      </c>
      <c r="G35" s="23">
        <v>0</v>
      </c>
      <c r="H35" s="23">
        <v>0</v>
      </c>
      <c r="I35" s="23">
        <v>4000</v>
      </c>
      <c r="J35" s="23">
        <v>4000</v>
      </c>
    </row>
    <row r="36" spans="1:10" ht="15.75" customHeight="1">
      <c r="A36" s="202"/>
      <c r="B36" s="205" t="s">
        <v>23</v>
      </c>
      <c r="C36" s="203" t="s">
        <v>27</v>
      </c>
      <c r="D36" s="20" t="s">
        <v>17</v>
      </c>
      <c r="E36" s="21">
        <v>0</v>
      </c>
      <c r="F36" s="21">
        <v>0</v>
      </c>
      <c r="G36" s="21">
        <v>0</v>
      </c>
      <c r="H36" s="21">
        <v>1200</v>
      </c>
      <c r="I36" s="21">
        <v>1200</v>
      </c>
      <c r="J36" s="21">
        <v>2400</v>
      </c>
    </row>
    <row r="37" spans="1:10" ht="15.75">
      <c r="A37" s="202"/>
      <c r="B37" s="205"/>
      <c r="C37" s="203"/>
      <c r="D37" s="22" t="s">
        <v>18</v>
      </c>
      <c r="E37" s="23">
        <v>0</v>
      </c>
      <c r="F37" s="23">
        <v>0</v>
      </c>
      <c r="G37" s="23">
        <v>0</v>
      </c>
      <c r="H37" s="23">
        <v>950</v>
      </c>
      <c r="I37" s="23">
        <v>950</v>
      </c>
      <c r="J37" s="23">
        <v>1900</v>
      </c>
    </row>
    <row r="38" spans="1:10" ht="15.75">
      <c r="A38" s="202"/>
      <c r="B38" s="205"/>
      <c r="C38" s="203"/>
      <c r="D38" s="22" t="s">
        <v>19</v>
      </c>
      <c r="E38" s="23">
        <v>0</v>
      </c>
      <c r="F38" s="23">
        <v>0</v>
      </c>
      <c r="G38" s="23">
        <v>0</v>
      </c>
      <c r="H38" s="23">
        <v>250</v>
      </c>
      <c r="I38" s="23">
        <v>250</v>
      </c>
      <c r="J38" s="23">
        <v>500</v>
      </c>
    </row>
    <row r="39" spans="1:10" ht="15.75">
      <c r="A39" s="202"/>
      <c r="B39" s="205"/>
      <c r="C39" s="203"/>
      <c r="D39" s="22" t="s">
        <v>20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</row>
    <row r="40" spans="1:10" ht="15.75">
      <c r="A40" s="202"/>
      <c r="B40" s="205"/>
      <c r="C40" s="203"/>
      <c r="D40" s="22" t="s">
        <v>21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</row>
    <row r="41" spans="1:10" ht="15.75" customHeight="1">
      <c r="A41" s="202"/>
      <c r="B41" s="205" t="s">
        <v>23</v>
      </c>
      <c r="C41" s="203" t="s">
        <v>28</v>
      </c>
      <c r="D41" s="20" t="s">
        <v>17</v>
      </c>
      <c r="E41" s="21">
        <v>62546.6</v>
      </c>
      <c r="F41" s="21">
        <v>99125.4</v>
      </c>
      <c r="G41" s="21">
        <v>182364.7</v>
      </c>
      <c r="H41" s="21">
        <v>67326.399999999994</v>
      </c>
      <c r="I41" s="21">
        <v>47120.4</v>
      </c>
      <c r="J41" s="21">
        <v>458483.5</v>
      </c>
    </row>
    <row r="42" spans="1:10" ht="15.75">
      <c r="A42" s="202"/>
      <c r="B42" s="205"/>
      <c r="C42" s="203"/>
      <c r="D42" s="22" t="s">
        <v>18</v>
      </c>
      <c r="E42" s="23">
        <v>61921.1</v>
      </c>
      <c r="F42" s="23">
        <v>98134.2</v>
      </c>
      <c r="G42" s="23">
        <v>180541.1</v>
      </c>
      <c r="H42" s="23">
        <v>44016.800000000003</v>
      </c>
      <c r="I42" s="23">
        <v>24012.9</v>
      </c>
      <c r="J42" s="23">
        <v>408626.1</v>
      </c>
    </row>
    <row r="43" spans="1:10" ht="15.75">
      <c r="A43" s="202"/>
      <c r="B43" s="205"/>
      <c r="C43" s="203"/>
      <c r="D43" s="22" t="s">
        <v>19</v>
      </c>
      <c r="E43" s="23">
        <v>625.5</v>
      </c>
      <c r="F43" s="23">
        <v>991.2</v>
      </c>
      <c r="G43" s="23">
        <v>1823.6</v>
      </c>
      <c r="H43" s="23">
        <v>23309.599999999999</v>
      </c>
      <c r="I43" s="23">
        <v>23107.5</v>
      </c>
      <c r="J43" s="23">
        <v>49857.4</v>
      </c>
    </row>
    <row r="44" spans="1:10" s="8" customFormat="1" ht="15.75" customHeight="1">
      <c r="A44" s="202"/>
      <c r="B44" s="205"/>
      <c r="C44" s="203"/>
      <c r="D44" s="22" t="s">
        <v>20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</row>
    <row r="45" spans="1:10" ht="15.75">
      <c r="A45" s="202"/>
      <c r="B45" s="205"/>
      <c r="C45" s="203"/>
      <c r="D45" s="22" t="s">
        <v>21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</row>
    <row r="46" spans="1:10" ht="15.75" customHeight="1">
      <c r="A46" s="202"/>
      <c r="B46" s="205" t="s">
        <v>23</v>
      </c>
      <c r="C46" s="203" t="s">
        <v>29</v>
      </c>
      <c r="D46" s="20" t="s">
        <v>17</v>
      </c>
      <c r="E46" s="21">
        <v>1164.5999999999999</v>
      </c>
      <c r="F46" s="21">
        <v>1164.5999999999999</v>
      </c>
      <c r="G46" s="21">
        <v>1164.5999999999999</v>
      </c>
      <c r="H46" s="21">
        <v>477161.6</v>
      </c>
      <c r="I46" s="21">
        <v>597121.6</v>
      </c>
      <c r="J46" s="21">
        <v>1077777</v>
      </c>
    </row>
    <row r="47" spans="1:10" ht="15.75">
      <c r="A47" s="202"/>
      <c r="B47" s="205"/>
      <c r="C47" s="203"/>
      <c r="D47" s="22" t="s">
        <v>18</v>
      </c>
      <c r="E47" s="23">
        <v>0</v>
      </c>
      <c r="F47" s="23">
        <v>0</v>
      </c>
      <c r="G47" s="23">
        <v>0</v>
      </c>
      <c r="H47" s="23">
        <v>400000</v>
      </c>
      <c r="I47" s="23">
        <v>500000</v>
      </c>
      <c r="J47" s="23">
        <v>900000</v>
      </c>
    </row>
    <row r="48" spans="1:10" ht="15.75">
      <c r="A48" s="202"/>
      <c r="B48" s="205"/>
      <c r="C48" s="203"/>
      <c r="D48" s="22" t="s">
        <v>19</v>
      </c>
      <c r="E48" s="23">
        <v>1164.5999999999999</v>
      </c>
      <c r="F48" s="23">
        <v>1164.5999999999999</v>
      </c>
      <c r="G48" s="23">
        <v>1164.5999999999999</v>
      </c>
      <c r="H48" s="23">
        <v>76161.600000000006</v>
      </c>
      <c r="I48" s="23">
        <v>96121.600000000006</v>
      </c>
      <c r="J48" s="23">
        <v>175777</v>
      </c>
    </row>
    <row r="49" spans="1:10" s="8" customFormat="1" ht="15.75">
      <c r="A49" s="202"/>
      <c r="B49" s="205"/>
      <c r="C49" s="203"/>
      <c r="D49" s="22" t="s">
        <v>20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</row>
    <row r="50" spans="1:10" ht="15.75">
      <c r="A50" s="202"/>
      <c r="B50" s="205"/>
      <c r="C50" s="203"/>
      <c r="D50" s="22" t="s">
        <v>21</v>
      </c>
      <c r="E50" s="23">
        <v>0</v>
      </c>
      <c r="F50" s="23">
        <v>0</v>
      </c>
      <c r="G50" s="23">
        <v>0</v>
      </c>
      <c r="H50" s="23">
        <v>1000</v>
      </c>
      <c r="I50" s="23">
        <v>1000</v>
      </c>
      <c r="J50" s="23">
        <v>2000</v>
      </c>
    </row>
    <row r="51" spans="1:10" ht="15.75" customHeight="1">
      <c r="A51" s="202"/>
      <c r="B51" s="205" t="s">
        <v>23</v>
      </c>
      <c r="C51" s="203" t="s">
        <v>30</v>
      </c>
      <c r="D51" s="20" t="s">
        <v>17</v>
      </c>
      <c r="E51" s="21">
        <v>0</v>
      </c>
      <c r="F51" s="21">
        <v>49986.1</v>
      </c>
      <c r="G51" s="21">
        <v>0</v>
      </c>
      <c r="H51" s="21">
        <v>16050</v>
      </c>
      <c r="I51" s="21">
        <v>16200</v>
      </c>
      <c r="J51" s="21">
        <v>82236.100000000006</v>
      </c>
    </row>
    <row r="52" spans="1:10" ht="15.75">
      <c r="A52" s="202"/>
      <c r="B52" s="205"/>
      <c r="C52" s="203"/>
      <c r="D52" s="22" t="s">
        <v>18</v>
      </c>
      <c r="E52" s="23">
        <v>0</v>
      </c>
      <c r="F52" s="23">
        <v>49486.2</v>
      </c>
      <c r="G52" s="23">
        <v>0</v>
      </c>
      <c r="H52" s="23">
        <v>13500</v>
      </c>
      <c r="I52" s="23">
        <v>13500</v>
      </c>
      <c r="J52" s="23">
        <v>76486.2</v>
      </c>
    </row>
    <row r="53" spans="1:10" ht="15.75">
      <c r="A53" s="202"/>
      <c r="B53" s="205"/>
      <c r="C53" s="203"/>
      <c r="D53" s="22" t="s">
        <v>19</v>
      </c>
      <c r="E53" s="23">
        <v>0</v>
      </c>
      <c r="F53" s="23">
        <v>499.9</v>
      </c>
      <c r="G53" s="23">
        <v>0</v>
      </c>
      <c r="H53" s="23">
        <v>2550</v>
      </c>
      <c r="I53" s="23">
        <v>2700</v>
      </c>
      <c r="J53" s="23">
        <v>5749.9</v>
      </c>
    </row>
    <row r="54" spans="1:10" s="8" customFormat="1" ht="15.75">
      <c r="A54" s="202"/>
      <c r="B54" s="205"/>
      <c r="C54" s="203"/>
      <c r="D54" s="22" t="s">
        <v>20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</row>
    <row r="55" spans="1:10" ht="15.75">
      <c r="A55" s="202"/>
      <c r="B55" s="205"/>
      <c r="C55" s="203"/>
      <c r="D55" s="22" t="s">
        <v>21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</row>
    <row r="56" spans="1:10" ht="15.75" customHeight="1">
      <c r="A56" s="202"/>
      <c r="B56" s="205" t="s">
        <v>23</v>
      </c>
      <c r="C56" s="203" t="s">
        <v>31</v>
      </c>
      <c r="D56" s="20" t="s">
        <v>17</v>
      </c>
      <c r="E56" s="21">
        <v>0</v>
      </c>
      <c r="F56" s="21">
        <v>58127</v>
      </c>
      <c r="G56" s="21">
        <v>24596.400000000001</v>
      </c>
      <c r="H56" s="21">
        <v>1750</v>
      </c>
      <c r="I56" s="21">
        <v>1750</v>
      </c>
      <c r="J56" s="21">
        <v>86223.4</v>
      </c>
    </row>
    <row r="57" spans="1:10" ht="15.75">
      <c r="A57" s="202"/>
      <c r="B57" s="205"/>
      <c r="C57" s="203"/>
      <c r="D57" s="22" t="s">
        <v>18</v>
      </c>
      <c r="E57" s="23">
        <v>0</v>
      </c>
      <c r="F57" s="23">
        <v>57545.7</v>
      </c>
      <c r="G57" s="23">
        <v>24350.400000000001</v>
      </c>
      <c r="H57" s="23">
        <v>400</v>
      </c>
      <c r="I57" s="23">
        <v>400</v>
      </c>
      <c r="J57" s="23">
        <v>82696.100000000006</v>
      </c>
    </row>
    <row r="58" spans="1:10" ht="15.75">
      <c r="A58" s="202"/>
      <c r="B58" s="205"/>
      <c r="C58" s="203"/>
      <c r="D58" s="22" t="s">
        <v>19</v>
      </c>
      <c r="E58" s="23">
        <v>0</v>
      </c>
      <c r="F58" s="23">
        <v>581.29999999999995</v>
      </c>
      <c r="G58" s="23">
        <v>246</v>
      </c>
      <c r="H58" s="23">
        <v>1350</v>
      </c>
      <c r="I58" s="23">
        <v>1350</v>
      </c>
      <c r="J58" s="23">
        <v>3527.3</v>
      </c>
    </row>
    <row r="59" spans="1:10" s="8" customFormat="1" ht="15.75">
      <c r="A59" s="202"/>
      <c r="B59" s="205"/>
      <c r="C59" s="203"/>
      <c r="D59" s="22" t="s">
        <v>20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</row>
    <row r="60" spans="1:10" ht="15.75">
      <c r="A60" s="202"/>
      <c r="B60" s="205"/>
      <c r="C60" s="203"/>
      <c r="D60" s="22" t="s">
        <v>21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</row>
    <row r="61" spans="1:10" ht="15.75" customHeight="1">
      <c r="A61" s="202"/>
      <c r="B61" s="205" t="s">
        <v>23</v>
      </c>
      <c r="C61" s="203" t="s">
        <v>32</v>
      </c>
      <c r="D61" s="20" t="s">
        <v>17</v>
      </c>
      <c r="E61" s="21">
        <v>0</v>
      </c>
      <c r="F61" s="21">
        <v>0</v>
      </c>
      <c r="G61" s="21">
        <v>0</v>
      </c>
      <c r="H61" s="21">
        <v>5700</v>
      </c>
      <c r="I61" s="21">
        <v>5700</v>
      </c>
      <c r="J61" s="21">
        <v>11400</v>
      </c>
    </row>
    <row r="62" spans="1:10" ht="15.75">
      <c r="A62" s="202"/>
      <c r="B62" s="205"/>
      <c r="C62" s="203"/>
      <c r="D62" s="22" t="s">
        <v>18</v>
      </c>
      <c r="E62" s="23">
        <v>0</v>
      </c>
      <c r="F62" s="23">
        <v>0</v>
      </c>
      <c r="G62" s="23">
        <v>0</v>
      </c>
      <c r="H62" s="23">
        <v>5640</v>
      </c>
      <c r="I62" s="23">
        <v>5640</v>
      </c>
      <c r="J62" s="23">
        <v>11280</v>
      </c>
    </row>
    <row r="63" spans="1:10" ht="15.75">
      <c r="A63" s="202"/>
      <c r="B63" s="205"/>
      <c r="C63" s="203"/>
      <c r="D63" s="22" t="s">
        <v>19</v>
      </c>
      <c r="E63" s="23">
        <v>0</v>
      </c>
      <c r="F63" s="23">
        <v>0</v>
      </c>
      <c r="G63" s="23">
        <v>0</v>
      </c>
      <c r="H63" s="23">
        <v>60</v>
      </c>
      <c r="I63" s="23">
        <v>60</v>
      </c>
      <c r="J63" s="23">
        <v>120</v>
      </c>
    </row>
    <row r="64" spans="1:10" s="8" customFormat="1" ht="15.75">
      <c r="A64" s="202"/>
      <c r="B64" s="205"/>
      <c r="C64" s="203"/>
      <c r="D64" s="22" t="s">
        <v>20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</row>
    <row r="65" spans="1:10" ht="15.75">
      <c r="A65" s="202"/>
      <c r="B65" s="205"/>
      <c r="C65" s="203"/>
      <c r="D65" s="22" t="s">
        <v>21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15.75" customHeight="1">
      <c r="A66" s="206">
        <v>1</v>
      </c>
      <c r="B66" s="207" t="s">
        <v>33</v>
      </c>
      <c r="C66" s="207" t="s">
        <v>34</v>
      </c>
      <c r="D66" s="24" t="s">
        <v>17</v>
      </c>
      <c r="E66" s="25">
        <v>11093895.5</v>
      </c>
      <c r="F66" s="25">
        <v>11078018.800000001</v>
      </c>
      <c r="G66" s="25">
        <v>10706214.300000001</v>
      </c>
      <c r="H66" s="25">
        <v>10237580</v>
      </c>
      <c r="I66" s="25">
        <v>10264124</v>
      </c>
      <c r="J66" s="25">
        <v>53379832.600000001</v>
      </c>
    </row>
    <row r="67" spans="1:10" ht="15.75">
      <c r="A67" s="206"/>
      <c r="B67" s="207"/>
      <c r="C67" s="207"/>
      <c r="D67" s="26" t="s">
        <v>18</v>
      </c>
      <c r="E67" s="27">
        <v>710242.8</v>
      </c>
      <c r="F67" s="27">
        <v>750641</v>
      </c>
      <c r="G67" s="27">
        <v>373239.7</v>
      </c>
      <c r="H67" s="27">
        <v>270576.8</v>
      </c>
      <c r="I67" s="27">
        <v>270372.90000000002</v>
      </c>
      <c r="J67" s="27">
        <v>2375073.2000000002</v>
      </c>
    </row>
    <row r="68" spans="1:10" ht="15.75">
      <c r="A68" s="206"/>
      <c r="B68" s="207"/>
      <c r="C68" s="207"/>
      <c r="D68" s="26" t="s">
        <v>19</v>
      </c>
      <c r="E68" s="27">
        <v>10257126.9</v>
      </c>
      <c r="F68" s="27">
        <v>10327377.800000001</v>
      </c>
      <c r="G68" s="27">
        <v>10332974.6</v>
      </c>
      <c r="H68" s="27">
        <v>9965773.1999999993</v>
      </c>
      <c r="I68" s="27">
        <v>9988521.0999999996</v>
      </c>
      <c r="J68" s="27">
        <v>50871773.600000001</v>
      </c>
    </row>
    <row r="69" spans="1:10" s="8" customFormat="1" ht="15.75">
      <c r="A69" s="206"/>
      <c r="B69" s="207"/>
      <c r="C69" s="207"/>
      <c r="D69" s="26" t="s">
        <v>20</v>
      </c>
      <c r="E69" s="27">
        <v>126525.8</v>
      </c>
      <c r="F69" s="27">
        <v>0</v>
      </c>
      <c r="G69" s="27">
        <v>0</v>
      </c>
      <c r="H69" s="27">
        <v>1230</v>
      </c>
      <c r="I69" s="27">
        <v>1230</v>
      </c>
      <c r="J69" s="27">
        <v>128985.8</v>
      </c>
    </row>
    <row r="70" spans="1:10" ht="15.75">
      <c r="A70" s="206"/>
      <c r="B70" s="207"/>
      <c r="C70" s="207"/>
      <c r="D70" s="26" t="s">
        <v>21</v>
      </c>
      <c r="E70" s="27">
        <v>0</v>
      </c>
      <c r="F70" s="27">
        <v>0</v>
      </c>
      <c r="G70" s="27">
        <v>0</v>
      </c>
      <c r="H70" s="27">
        <v>0</v>
      </c>
      <c r="I70" s="27">
        <v>4000</v>
      </c>
      <c r="J70" s="27">
        <v>4000</v>
      </c>
    </row>
    <row r="71" spans="1:10" ht="15.75" customHeight="1">
      <c r="A71" s="200" t="s">
        <v>35</v>
      </c>
      <c r="B71" s="197" t="s">
        <v>36</v>
      </c>
      <c r="C71" s="201" t="s">
        <v>37</v>
      </c>
      <c r="D71" s="28" t="s">
        <v>17</v>
      </c>
      <c r="E71" s="29">
        <v>2821836.3</v>
      </c>
      <c r="F71" s="29">
        <v>2868122.3</v>
      </c>
      <c r="G71" s="29">
        <v>2868122.3</v>
      </c>
      <c r="H71" s="29">
        <v>2460705.2000000002</v>
      </c>
      <c r="I71" s="29">
        <v>2460705.2000000002</v>
      </c>
      <c r="J71" s="29">
        <v>13479491.300000001</v>
      </c>
    </row>
    <row r="72" spans="1:10" ht="15.75">
      <c r="A72" s="200"/>
      <c r="B72" s="197"/>
      <c r="C72" s="197"/>
      <c r="D72" s="30" t="s">
        <v>18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</row>
    <row r="73" spans="1:10" ht="15.75">
      <c r="A73" s="200"/>
      <c r="B73" s="197"/>
      <c r="C73" s="197"/>
      <c r="D73" s="30" t="s">
        <v>19</v>
      </c>
      <c r="E73" s="31">
        <v>2821836.3</v>
      </c>
      <c r="F73" s="31">
        <v>2868122.3</v>
      </c>
      <c r="G73" s="31">
        <v>2868122.3</v>
      </c>
      <c r="H73" s="31">
        <v>2460705.2000000002</v>
      </c>
      <c r="I73" s="31">
        <v>2460705.2000000002</v>
      </c>
      <c r="J73" s="31">
        <v>13479491.300000001</v>
      </c>
    </row>
    <row r="74" spans="1:10" s="8" customFormat="1" ht="15.75">
      <c r="A74" s="200"/>
      <c r="B74" s="197"/>
      <c r="C74" s="197"/>
      <c r="D74" s="30" t="s">
        <v>20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</row>
    <row r="75" spans="1:10" ht="15.75">
      <c r="A75" s="200"/>
      <c r="B75" s="197"/>
      <c r="C75" s="201"/>
      <c r="D75" s="30" t="s">
        <v>21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</row>
    <row r="76" spans="1:10" ht="15.75" customHeight="1">
      <c r="A76" s="198" t="s">
        <v>38</v>
      </c>
      <c r="B76" s="199" t="s">
        <v>36</v>
      </c>
      <c r="C76" s="203" t="s">
        <v>24</v>
      </c>
      <c r="D76" s="20" t="s">
        <v>17</v>
      </c>
      <c r="E76" s="21">
        <v>447064.6</v>
      </c>
      <c r="F76" s="21">
        <v>0</v>
      </c>
      <c r="G76" s="21">
        <v>0</v>
      </c>
      <c r="H76" s="21">
        <v>0</v>
      </c>
      <c r="I76" s="21">
        <v>0</v>
      </c>
      <c r="J76" s="21">
        <v>447064.6</v>
      </c>
    </row>
    <row r="77" spans="1:10" ht="15.75">
      <c r="A77" s="198"/>
      <c r="B77" s="199"/>
      <c r="C77" s="199"/>
      <c r="D77" s="22" t="s">
        <v>18</v>
      </c>
      <c r="E77" s="23">
        <v>318323.40000000002</v>
      </c>
      <c r="F77" s="23">
        <v>0</v>
      </c>
      <c r="G77" s="23">
        <v>0</v>
      </c>
      <c r="H77" s="23">
        <v>0</v>
      </c>
      <c r="I77" s="23">
        <v>0</v>
      </c>
      <c r="J77" s="23">
        <v>318323.40000000002</v>
      </c>
    </row>
    <row r="78" spans="1:10" ht="15.75">
      <c r="A78" s="198"/>
      <c r="B78" s="199"/>
      <c r="C78" s="199"/>
      <c r="D78" s="22" t="s">
        <v>19</v>
      </c>
      <c r="E78" s="23">
        <v>3215.4</v>
      </c>
      <c r="F78" s="23">
        <v>0</v>
      </c>
      <c r="G78" s="23">
        <v>0</v>
      </c>
      <c r="H78" s="23">
        <v>0</v>
      </c>
      <c r="I78" s="23">
        <v>0</v>
      </c>
      <c r="J78" s="23">
        <v>3215.4</v>
      </c>
    </row>
    <row r="79" spans="1:10" s="8" customFormat="1" ht="15.75">
      <c r="A79" s="198"/>
      <c r="B79" s="199"/>
      <c r="C79" s="199"/>
      <c r="D79" s="22" t="s">
        <v>20</v>
      </c>
      <c r="E79" s="23">
        <v>125525.8</v>
      </c>
      <c r="F79" s="23">
        <v>0</v>
      </c>
      <c r="G79" s="23">
        <v>0</v>
      </c>
      <c r="H79" s="23">
        <v>0</v>
      </c>
      <c r="I79" s="23">
        <v>0</v>
      </c>
      <c r="J79" s="23">
        <v>125525.8</v>
      </c>
    </row>
    <row r="80" spans="1:10" s="32" customFormat="1" ht="15.75">
      <c r="A80" s="198"/>
      <c r="B80" s="199"/>
      <c r="C80" s="203"/>
      <c r="D80" s="22" t="s">
        <v>21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</row>
    <row r="81" spans="1:10" ht="15.75" customHeight="1">
      <c r="A81" s="196" t="s">
        <v>39</v>
      </c>
      <c r="B81" s="197" t="s">
        <v>36</v>
      </c>
      <c r="C81" s="201" t="s">
        <v>40</v>
      </c>
      <c r="D81" s="28" t="s">
        <v>17</v>
      </c>
      <c r="E81" s="29">
        <v>6301748.2000000002</v>
      </c>
      <c r="F81" s="29">
        <v>6321506.9000000004</v>
      </c>
      <c r="G81" s="29">
        <v>6329403.5999999996</v>
      </c>
      <c r="H81" s="29">
        <v>5785931</v>
      </c>
      <c r="I81" s="29">
        <v>5785931</v>
      </c>
      <c r="J81" s="29">
        <v>30524520.699999999</v>
      </c>
    </row>
    <row r="82" spans="1:10" ht="15.75">
      <c r="A82" s="196"/>
      <c r="B82" s="197"/>
      <c r="C82" s="197"/>
      <c r="D82" s="30" t="s">
        <v>18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</row>
    <row r="83" spans="1:10" ht="15.75">
      <c r="A83" s="196"/>
      <c r="B83" s="197"/>
      <c r="C83" s="197"/>
      <c r="D83" s="30" t="s">
        <v>19</v>
      </c>
      <c r="E83" s="31">
        <v>6301748.2000000002</v>
      </c>
      <c r="F83" s="31">
        <v>6321506.9000000004</v>
      </c>
      <c r="G83" s="31">
        <v>6329403.5999999996</v>
      </c>
      <c r="H83" s="31">
        <v>5785931</v>
      </c>
      <c r="I83" s="31">
        <v>5785931</v>
      </c>
      <c r="J83" s="31">
        <v>30524520.699999999</v>
      </c>
    </row>
    <row r="84" spans="1:10" s="8" customFormat="1" ht="15.75">
      <c r="A84" s="196"/>
      <c r="B84" s="197"/>
      <c r="C84" s="197"/>
      <c r="D84" s="30" t="s">
        <v>20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</row>
    <row r="85" spans="1:10" s="32" customFormat="1" ht="15.75">
      <c r="A85" s="196"/>
      <c r="B85" s="197"/>
      <c r="C85" s="201"/>
      <c r="D85" s="30" t="s">
        <v>21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</row>
    <row r="86" spans="1:10" s="32" customFormat="1" ht="15.75" customHeight="1">
      <c r="A86" s="200" t="s">
        <v>41</v>
      </c>
      <c r="B86" s="197" t="s">
        <v>36</v>
      </c>
      <c r="C86" s="204" t="s">
        <v>42</v>
      </c>
      <c r="D86" s="28" t="s">
        <v>17</v>
      </c>
      <c r="E86" s="29">
        <v>76307.5</v>
      </c>
      <c r="F86" s="29">
        <v>76307.5</v>
      </c>
      <c r="G86" s="29">
        <v>76307.5</v>
      </c>
      <c r="H86" s="29">
        <v>706115.5</v>
      </c>
      <c r="I86" s="29">
        <v>706115.5</v>
      </c>
      <c r="J86" s="29">
        <v>1641153.5</v>
      </c>
    </row>
    <row r="87" spans="1:10" s="32" customFormat="1" ht="15.75">
      <c r="A87" s="200"/>
      <c r="B87" s="197"/>
      <c r="C87" s="204"/>
      <c r="D87" s="30" t="s">
        <v>18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</row>
    <row r="88" spans="1:10" ht="15.75">
      <c r="A88" s="200"/>
      <c r="B88" s="197"/>
      <c r="C88" s="204"/>
      <c r="D88" s="30" t="s">
        <v>19</v>
      </c>
      <c r="E88" s="31">
        <v>76307.5</v>
      </c>
      <c r="F88" s="31">
        <v>76307.5</v>
      </c>
      <c r="G88" s="31">
        <v>76307.5</v>
      </c>
      <c r="H88" s="31">
        <v>706115.5</v>
      </c>
      <c r="I88" s="31">
        <v>706115.5</v>
      </c>
      <c r="J88" s="31">
        <v>1641153.5</v>
      </c>
    </row>
    <row r="89" spans="1:10" s="8" customFormat="1" ht="15.75">
      <c r="A89" s="200"/>
      <c r="B89" s="197"/>
      <c r="C89" s="204"/>
      <c r="D89" s="30" t="s">
        <v>20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</row>
    <row r="90" spans="1:10" s="8" customFormat="1" ht="15.75">
      <c r="A90" s="200"/>
      <c r="B90" s="197"/>
      <c r="C90" s="204"/>
      <c r="D90" s="30" t="s">
        <v>21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</row>
    <row r="91" spans="1:10" s="8" customFormat="1" ht="15.75" customHeight="1">
      <c r="A91" s="200" t="s">
        <v>43</v>
      </c>
      <c r="B91" s="197" t="s">
        <v>36</v>
      </c>
      <c r="C91" s="201" t="s">
        <v>44</v>
      </c>
      <c r="D91" s="28" t="s">
        <v>17</v>
      </c>
      <c r="E91" s="29">
        <v>174480.2</v>
      </c>
      <c r="F91" s="29">
        <v>175081.5</v>
      </c>
      <c r="G91" s="29">
        <v>175474.9</v>
      </c>
      <c r="H91" s="29">
        <v>121090.7</v>
      </c>
      <c r="I91" s="29">
        <v>121090.7</v>
      </c>
      <c r="J91" s="29">
        <v>767218</v>
      </c>
    </row>
    <row r="92" spans="1:10" s="8" customFormat="1" ht="15.75">
      <c r="A92" s="200"/>
      <c r="B92" s="197"/>
      <c r="C92" s="197"/>
      <c r="D92" s="30" t="s">
        <v>18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</row>
    <row r="93" spans="1:10" ht="15.75">
      <c r="A93" s="200"/>
      <c r="B93" s="197"/>
      <c r="C93" s="197"/>
      <c r="D93" s="30" t="s">
        <v>19</v>
      </c>
      <c r="E93" s="31">
        <v>174480.2</v>
      </c>
      <c r="F93" s="31">
        <v>175081.5</v>
      </c>
      <c r="G93" s="31">
        <v>175474.9</v>
      </c>
      <c r="H93" s="31">
        <v>121090.7</v>
      </c>
      <c r="I93" s="31">
        <v>121090.7</v>
      </c>
      <c r="J93" s="31">
        <v>767218</v>
      </c>
    </row>
    <row r="94" spans="1:10" s="8" customFormat="1" ht="15.75">
      <c r="A94" s="200"/>
      <c r="B94" s="197"/>
      <c r="C94" s="197"/>
      <c r="D94" s="30" t="s">
        <v>20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</row>
    <row r="95" spans="1:10" ht="15.75">
      <c r="A95" s="200"/>
      <c r="B95" s="197"/>
      <c r="C95" s="201"/>
      <c r="D95" s="30" t="s">
        <v>21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</row>
    <row r="96" spans="1:10" ht="15.75" customHeight="1">
      <c r="A96" s="200" t="s">
        <v>45</v>
      </c>
      <c r="B96" s="197" t="s">
        <v>36</v>
      </c>
      <c r="C96" s="201" t="s">
        <v>46</v>
      </c>
      <c r="D96" s="28" t="s">
        <v>17</v>
      </c>
      <c r="E96" s="29">
        <v>874329.5</v>
      </c>
      <c r="F96" s="29">
        <v>877526.3</v>
      </c>
      <c r="G96" s="29">
        <v>878561.3</v>
      </c>
      <c r="H96" s="29">
        <v>802922.2</v>
      </c>
      <c r="I96" s="29">
        <v>802922.2</v>
      </c>
      <c r="J96" s="29">
        <v>4236261.5</v>
      </c>
    </row>
    <row r="97" spans="1:10" ht="15.75">
      <c r="A97" s="200"/>
      <c r="B97" s="197"/>
      <c r="C97" s="197"/>
      <c r="D97" s="30" t="s">
        <v>18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</row>
    <row r="98" spans="1:10" ht="15.75">
      <c r="A98" s="200"/>
      <c r="B98" s="197"/>
      <c r="C98" s="197"/>
      <c r="D98" s="30" t="s">
        <v>19</v>
      </c>
      <c r="E98" s="31">
        <v>874329.5</v>
      </c>
      <c r="F98" s="31">
        <v>877526.3</v>
      </c>
      <c r="G98" s="31">
        <v>878561.3</v>
      </c>
      <c r="H98" s="31">
        <v>802922.2</v>
      </c>
      <c r="I98" s="31">
        <v>802922.2</v>
      </c>
      <c r="J98" s="31">
        <v>4236261.5</v>
      </c>
    </row>
    <row r="99" spans="1:10" s="8" customFormat="1" ht="15.75">
      <c r="A99" s="200"/>
      <c r="B99" s="197"/>
      <c r="C99" s="197"/>
      <c r="D99" s="30" t="s">
        <v>20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</row>
    <row r="100" spans="1:10" s="8" customFormat="1" ht="15.75">
      <c r="A100" s="200"/>
      <c r="B100" s="197"/>
      <c r="C100" s="201"/>
      <c r="D100" s="30" t="s">
        <v>21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</row>
    <row r="101" spans="1:10" s="8" customFormat="1" ht="15.75" customHeight="1">
      <c r="A101" s="200" t="s">
        <v>47</v>
      </c>
      <c r="B101" s="197" t="s">
        <v>36</v>
      </c>
      <c r="C101" s="201" t="s">
        <v>48</v>
      </c>
      <c r="D101" s="28" t="s">
        <v>17</v>
      </c>
      <c r="E101" s="29">
        <v>0</v>
      </c>
      <c r="F101" s="29">
        <v>0</v>
      </c>
      <c r="G101" s="29">
        <v>0</v>
      </c>
      <c r="H101" s="29">
        <v>17539</v>
      </c>
      <c r="I101" s="29">
        <v>17539</v>
      </c>
      <c r="J101" s="29">
        <v>35078</v>
      </c>
    </row>
    <row r="102" spans="1:10" s="8" customFormat="1" ht="15.75">
      <c r="A102" s="200"/>
      <c r="B102" s="197"/>
      <c r="C102" s="197"/>
      <c r="D102" s="30" t="s">
        <v>18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</row>
    <row r="103" spans="1:10" s="8" customFormat="1" ht="15.75">
      <c r="A103" s="200"/>
      <c r="B103" s="197"/>
      <c r="C103" s="197"/>
      <c r="D103" s="30" t="s">
        <v>19</v>
      </c>
      <c r="E103" s="31">
        <v>0</v>
      </c>
      <c r="F103" s="31">
        <v>0</v>
      </c>
      <c r="G103" s="31">
        <v>0</v>
      </c>
      <c r="H103" s="31">
        <v>17539</v>
      </c>
      <c r="I103" s="31">
        <v>17539</v>
      </c>
      <c r="J103" s="31">
        <v>35078</v>
      </c>
    </row>
    <row r="104" spans="1:10" s="8" customFormat="1" ht="15.75">
      <c r="A104" s="200"/>
      <c r="B104" s="197"/>
      <c r="C104" s="197"/>
      <c r="D104" s="30" t="s">
        <v>20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</row>
    <row r="105" spans="1:10" s="8" customFormat="1" ht="15.75">
      <c r="A105" s="200"/>
      <c r="B105" s="197"/>
      <c r="C105" s="201"/>
      <c r="D105" s="30" t="s">
        <v>21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</row>
    <row r="106" spans="1:10" s="8" customFormat="1" ht="15.75" customHeight="1">
      <c r="A106" s="202" t="s">
        <v>49</v>
      </c>
      <c r="B106" s="199" t="s">
        <v>36</v>
      </c>
      <c r="C106" s="203" t="s">
        <v>50</v>
      </c>
      <c r="D106" s="20" t="s">
        <v>17</v>
      </c>
      <c r="E106" s="21">
        <v>62546.6</v>
      </c>
      <c r="F106" s="21">
        <v>99125.4</v>
      </c>
      <c r="G106" s="21">
        <v>182364.7</v>
      </c>
      <c r="H106" s="21">
        <v>67326.399999999994</v>
      </c>
      <c r="I106" s="21">
        <v>47120.4</v>
      </c>
      <c r="J106" s="21">
        <v>458483.5</v>
      </c>
    </row>
    <row r="107" spans="1:10" s="8" customFormat="1" ht="15.75">
      <c r="A107" s="202"/>
      <c r="B107" s="199"/>
      <c r="C107" s="199"/>
      <c r="D107" s="22" t="s">
        <v>18</v>
      </c>
      <c r="E107" s="23">
        <v>61921.1</v>
      </c>
      <c r="F107" s="23">
        <v>98134.2</v>
      </c>
      <c r="G107" s="23">
        <v>180541.1</v>
      </c>
      <c r="H107" s="23">
        <v>44016.800000000003</v>
      </c>
      <c r="I107" s="23">
        <v>24012.9</v>
      </c>
      <c r="J107" s="23">
        <v>408626.1</v>
      </c>
    </row>
    <row r="108" spans="1:10" s="8" customFormat="1" ht="15.75">
      <c r="A108" s="202"/>
      <c r="B108" s="199"/>
      <c r="C108" s="199"/>
      <c r="D108" s="22" t="s">
        <v>19</v>
      </c>
      <c r="E108" s="23">
        <v>625.5</v>
      </c>
      <c r="F108" s="23">
        <v>991.2</v>
      </c>
      <c r="G108" s="23">
        <v>1823.6</v>
      </c>
      <c r="H108" s="23">
        <v>23309.599999999999</v>
      </c>
      <c r="I108" s="23">
        <v>23107.5</v>
      </c>
      <c r="J108" s="23">
        <v>49857.4</v>
      </c>
    </row>
    <row r="109" spans="1:10" s="8" customFormat="1" ht="15.75">
      <c r="A109" s="202"/>
      <c r="B109" s="199"/>
      <c r="C109" s="199"/>
      <c r="D109" s="22" t="s">
        <v>20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</row>
    <row r="110" spans="1:10" s="8" customFormat="1" ht="15.75">
      <c r="A110" s="202"/>
      <c r="B110" s="199"/>
      <c r="C110" s="203"/>
      <c r="D110" s="22" t="s">
        <v>21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</row>
    <row r="111" spans="1:10" s="8" customFormat="1" ht="15.75" customHeight="1">
      <c r="A111" s="202" t="s">
        <v>51</v>
      </c>
      <c r="B111" s="199" t="s">
        <v>36</v>
      </c>
      <c r="C111" s="203" t="s">
        <v>52</v>
      </c>
      <c r="D111" s="20" t="s">
        <v>17</v>
      </c>
      <c r="E111" s="21">
        <v>91882.1</v>
      </c>
      <c r="F111" s="21">
        <v>379677.6</v>
      </c>
      <c r="G111" s="21">
        <v>26431.4</v>
      </c>
      <c r="H111" s="21">
        <v>45910</v>
      </c>
      <c r="I111" s="21">
        <v>45910</v>
      </c>
      <c r="J111" s="21">
        <v>589811.1</v>
      </c>
    </row>
    <row r="112" spans="1:10" s="8" customFormat="1" ht="15.75">
      <c r="A112" s="202"/>
      <c r="B112" s="199"/>
      <c r="C112" s="199"/>
      <c r="D112" s="22" t="s">
        <v>18</v>
      </c>
      <c r="E112" s="23">
        <v>88734.8</v>
      </c>
      <c r="F112" s="23">
        <v>374642.2</v>
      </c>
      <c r="G112" s="23">
        <v>24845.5</v>
      </c>
      <c r="H112" s="23">
        <v>23400</v>
      </c>
      <c r="I112" s="23">
        <v>23400</v>
      </c>
      <c r="J112" s="23">
        <v>535022.5</v>
      </c>
    </row>
    <row r="113" spans="1:10" s="8" customFormat="1" ht="15.75">
      <c r="A113" s="202"/>
      <c r="B113" s="199"/>
      <c r="C113" s="199"/>
      <c r="D113" s="22" t="s">
        <v>19</v>
      </c>
      <c r="E113" s="23">
        <v>2147.3000000000002</v>
      </c>
      <c r="F113" s="23">
        <v>5035.3999999999996</v>
      </c>
      <c r="G113" s="23">
        <v>1585.9</v>
      </c>
      <c r="H113" s="23">
        <v>21280</v>
      </c>
      <c r="I113" s="23">
        <v>21280</v>
      </c>
      <c r="J113" s="23">
        <v>51328.6</v>
      </c>
    </row>
    <row r="114" spans="1:10" s="8" customFormat="1" ht="15.75">
      <c r="A114" s="202"/>
      <c r="B114" s="199"/>
      <c r="C114" s="199"/>
      <c r="D114" s="22" t="s">
        <v>20</v>
      </c>
      <c r="E114" s="23">
        <v>1000</v>
      </c>
      <c r="F114" s="23">
        <v>0</v>
      </c>
      <c r="G114" s="23">
        <v>0</v>
      </c>
      <c r="H114" s="23">
        <v>1230</v>
      </c>
      <c r="I114" s="23">
        <v>1230</v>
      </c>
      <c r="J114" s="23">
        <v>3460</v>
      </c>
    </row>
    <row r="115" spans="1:10" s="8" customFormat="1" ht="15.75">
      <c r="A115" s="202"/>
      <c r="B115" s="199"/>
      <c r="C115" s="203"/>
      <c r="D115" s="22" t="s">
        <v>21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</row>
    <row r="116" spans="1:10" s="8" customFormat="1" ht="15.75" customHeight="1">
      <c r="A116" s="202" t="s">
        <v>53</v>
      </c>
      <c r="B116" s="199" t="s">
        <v>36</v>
      </c>
      <c r="C116" s="203" t="s">
        <v>54</v>
      </c>
      <c r="D116" s="20" t="s">
        <v>17</v>
      </c>
      <c r="E116" s="21">
        <v>243700.5</v>
      </c>
      <c r="F116" s="21">
        <v>280671.3</v>
      </c>
      <c r="G116" s="21">
        <v>169548.6</v>
      </c>
      <c r="H116" s="21">
        <v>228840</v>
      </c>
      <c r="I116" s="21">
        <v>275590</v>
      </c>
      <c r="J116" s="21">
        <v>1198350.3999999999</v>
      </c>
    </row>
    <row r="117" spans="1:10" s="8" customFormat="1" ht="15.75">
      <c r="A117" s="202"/>
      <c r="B117" s="199"/>
      <c r="C117" s="199"/>
      <c r="D117" s="22" t="s">
        <v>18</v>
      </c>
      <c r="E117" s="23">
        <v>241263.5</v>
      </c>
      <c r="F117" s="23">
        <v>277864.59999999998</v>
      </c>
      <c r="G117" s="23">
        <v>167853.1</v>
      </c>
      <c r="H117" s="23">
        <v>202210</v>
      </c>
      <c r="I117" s="23">
        <v>222010</v>
      </c>
      <c r="J117" s="23">
        <v>1111201.2</v>
      </c>
    </row>
    <row r="118" spans="1:10" s="8" customFormat="1" ht="15.75">
      <c r="A118" s="202"/>
      <c r="B118" s="199"/>
      <c r="C118" s="199"/>
      <c r="D118" s="22" t="s">
        <v>19</v>
      </c>
      <c r="E118" s="23">
        <v>2437</v>
      </c>
      <c r="F118" s="23">
        <v>2806.7</v>
      </c>
      <c r="G118" s="23">
        <v>1695.5</v>
      </c>
      <c r="H118" s="23">
        <v>26630</v>
      </c>
      <c r="I118" s="23">
        <v>49580</v>
      </c>
      <c r="J118" s="23">
        <v>83149.2</v>
      </c>
    </row>
    <row r="119" spans="1:10" s="8" customFormat="1" ht="15.75">
      <c r="A119" s="202"/>
      <c r="B119" s="199"/>
      <c r="C119" s="199"/>
      <c r="D119" s="22" t="s">
        <v>20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</row>
    <row r="120" spans="1:10" s="8" customFormat="1" ht="15.75">
      <c r="A120" s="202"/>
      <c r="B120" s="199"/>
      <c r="C120" s="203"/>
      <c r="D120" s="22" t="s">
        <v>21</v>
      </c>
      <c r="E120" s="23">
        <v>0</v>
      </c>
      <c r="F120" s="23">
        <v>0</v>
      </c>
      <c r="G120" s="23">
        <v>0</v>
      </c>
      <c r="H120" s="23">
        <v>0</v>
      </c>
      <c r="I120" s="23">
        <v>4000</v>
      </c>
      <c r="J120" s="23">
        <v>4000</v>
      </c>
    </row>
    <row r="121" spans="1:10" s="8" customFormat="1" ht="15.75" customHeight="1">
      <c r="A121" s="202" t="s">
        <v>55</v>
      </c>
      <c r="B121" s="199" t="s">
        <v>36</v>
      </c>
      <c r="C121" s="203" t="s">
        <v>56</v>
      </c>
      <c r="D121" s="20" t="s">
        <v>17</v>
      </c>
      <c r="E121" s="21">
        <v>0</v>
      </c>
      <c r="F121" s="21">
        <v>0</v>
      </c>
      <c r="G121" s="21">
        <v>0</v>
      </c>
      <c r="H121" s="21">
        <v>1200</v>
      </c>
      <c r="I121" s="21">
        <v>1200</v>
      </c>
      <c r="J121" s="21">
        <v>2400</v>
      </c>
    </row>
    <row r="122" spans="1:10" s="8" customFormat="1" ht="15.75">
      <c r="A122" s="202"/>
      <c r="B122" s="199"/>
      <c r="C122" s="199"/>
      <c r="D122" s="22" t="s">
        <v>18</v>
      </c>
      <c r="E122" s="23">
        <v>0</v>
      </c>
      <c r="F122" s="23">
        <v>0</v>
      </c>
      <c r="G122" s="23">
        <v>0</v>
      </c>
      <c r="H122" s="23">
        <v>950</v>
      </c>
      <c r="I122" s="23">
        <v>950</v>
      </c>
      <c r="J122" s="23">
        <v>1900</v>
      </c>
    </row>
    <row r="123" spans="1:10" s="8" customFormat="1" ht="15.75">
      <c r="A123" s="202"/>
      <c r="B123" s="199"/>
      <c r="C123" s="199"/>
      <c r="D123" s="22" t="s">
        <v>19</v>
      </c>
      <c r="E123" s="23">
        <v>0</v>
      </c>
      <c r="F123" s="23">
        <v>0</v>
      </c>
      <c r="G123" s="23">
        <v>0</v>
      </c>
      <c r="H123" s="23">
        <v>250</v>
      </c>
      <c r="I123" s="23">
        <v>250</v>
      </c>
      <c r="J123" s="23">
        <v>500</v>
      </c>
    </row>
    <row r="124" spans="1:10" s="8" customFormat="1" ht="15.75">
      <c r="A124" s="202"/>
      <c r="B124" s="199"/>
      <c r="C124" s="199"/>
      <c r="D124" s="22" t="s">
        <v>20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</row>
    <row r="125" spans="1:10" s="8" customFormat="1" ht="15.75">
      <c r="A125" s="202"/>
      <c r="B125" s="199"/>
      <c r="C125" s="203"/>
      <c r="D125" s="22" t="s">
        <v>21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</row>
    <row r="126" spans="1:10" s="8" customFormat="1" ht="15.75" customHeight="1">
      <c r="A126" s="194" t="s">
        <v>57</v>
      </c>
      <c r="B126" s="195" t="s">
        <v>33</v>
      </c>
      <c r="C126" s="195" t="s">
        <v>58</v>
      </c>
      <c r="D126" s="24" t="s">
        <v>17</v>
      </c>
      <c r="E126" s="25">
        <v>1335308</v>
      </c>
      <c r="F126" s="25">
        <v>1198058.5</v>
      </c>
      <c r="G126" s="25">
        <v>1150325.2</v>
      </c>
      <c r="H126" s="25">
        <v>1123157.7</v>
      </c>
      <c r="I126" s="25">
        <v>1123157.7</v>
      </c>
      <c r="J126" s="25">
        <v>5930007.0999999996</v>
      </c>
    </row>
    <row r="127" spans="1:10" s="8" customFormat="1" ht="15.75">
      <c r="A127" s="194"/>
      <c r="B127" s="195"/>
      <c r="C127" s="195"/>
      <c r="D127" s="26" t="s">
        <v>18</v>
      </c>
      <c r="E127" s="27">
        <v>24999.8</v>
      </c>
      <c r="F127" s="27">
        <v>24999.8</v>
      </c>
      <c r="G127" s="27">
        <v>24863.9</v>
      </c>
      <c r="H127" s="27">
        <v>36536.199999999997</v>
      </c>
      <c r="I127" s="27">
        <v>36536.199999999997</v>
      </c>
      <c r="J127" s="27">
        <v>147935.9</v>
      </c>
    </row>
    <row r="128" spans="1:10" ht="15.75">
      <c r="A128" s="194"/>
      <c r="B128" s="195"/>
      <c r="C128" s="195"/>
      <c r="D128" s="26" t="s">
        <v>19</v>
      </c>
      <c r="E128" s="27">
        <v>1310308.2</v>
      </c>
      <c r="F128" s="27">
        <v>1173058.7</v>
      </c>
      <c r="G128" s="27">
        <v>1125461.3</v>
      </c>
      <c r="H128" s="27">
        <v>1086621.5</v>
      </c>
      <c r="I128" s="27">
        <v>1086621.5</v>
      </c>
      <c r="J128" s="27">
        <v>5782071.2000000002</v>
      </c>
    </row>
    <row r="129" spans="1:10" s="8" customFormat="1" ht="15.75">
      <c r="A129" s="194"/>
      <c r="B129" s="195"/>
      <c r="C129" s="195"/>
      <c r="D129" s="26" t="s">
        <v>20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</row>
    <row r="130" spans="1:10" ht="15.75">
      <c r="A130" s="194"/>
      <c r="B130" s="195"/>
      <c r="C130" s="195"/>
      <c r="D130" s="26" t="s">
        <v>21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</row>
    <row r="131" spans="1:10" ht="15.75" customHeight="1">
      <c r="A131" s="200" t="s">
        <v>59</v>
      </c>
      <c r="B131" s="197" t="s">
        <v>36</v>
      </c>
      <c r="C131" s="201" t="s">
        <v>60</v>
      </c>
      <c r="D131" s="28" t="s">
        <v>17</v>
      </c>
      <c r="E131" s="29">
        <v>923909.2</v>
      </c>
      <c r="F131" s="29">
        <v>786366.8</v>
      </c>
      <c r="G131" s="29">
        <v>739002</v>
      </c>
      <c r="H131" s="29">
        <v>663757.30000000005</v>
      </c>
      <c r="I131" s="29">
        <v>663757.30000000005</v>
      </c>
      <c r="J131" s="29">
        <v>3776792.6</v>
      </c>
    </row>
    <row r="132" spans="1:10" ht="15.75">
      <c r="A132" s="200"/>
      <c r="B132" s="197"/>
      <c r="C132" s="197"/>
      <c r="D132" s="30" t="s">
        <v>18</v>
      </c>
      <c r="E132" s="31">
        <v>24999.8</v>
      </c>
      <c r="F132" s="31">
        <v>24999.8</v>
      </c>
      <c r="G132" s="31">
        <v>24863.9</v>
      </c>
      <c r="H132" s="31">
        <v>36536.199999999997</v>
      </c>
      <c r="I132" s="31">
        <v>36536.199999999997</v>
      </c>
      <c r="J132" s="31">
        <v>147935.9</v>
      </c>
    </row>
    <row r="133" spans="1:10" ht="15.75">
      <c r="A133" s="200"/>
      <c r="B133" s="197"/>
      <c r="C133" s="197"/>
      <c r="D133" s="30" t="s">
        <v>19</v>
      </c>
      <c r="E133" s="31">
        <v>898909.4</v>
      </c>
      <c r="F133" s="31">
        <v>761367</v>
      </c>
      <c r="G133" s="31">
        <v>714138.1</v>
      </c>
      <c r="H133" s="31">
        <v>627221.1</v>
      </c>
      <c r="I133" s="31">
        <v>627221.1</v>
      </c>
      <c r="J133" s="31">
        <v>3628856.7</v>
      </c>
    </row>
    <row r="134" spans="1:10" s="8" customFormat="1" ht="15.75">
      <c r="A134" s="200"/>
      <c r="B134" s="197"/>
      <c r="C134" s="197"/>
      <c r="D134" s="30" t="s">
        <v>20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</row>
    <row r="135" spans="1:10" s="32" customFormat="1" ht="15.75">
      <c r="A135" s="200"/>
      <c r="B135" s="197"/>
      <c r="C135" s="201"/>
      <c r="D135" s="30" t="s">
        <v>21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</row>
    <row r="136" spans="1:10" s="32" customFormat="1" ht="15.75" customHeight="1">
      <c r="A136" s="196" t="s">
        <v>61</v>
      </c>
      <c r="B136" s="197" t="s">
        <v>36</v>
      </c>
      <c r="C136" s="197" t="s">
        <v>62</v>
      </c>
      <c r="D136" s="28" t="s">
        <v>17</v>
      </c>
      <c r="E136" s="29">
        <v>411398.8</v>
      </c>
      <c r="F136" s="29">
        <v>411691.7</v>
      </c>
      <c r="G136" s="29">
        <v>411323.2</v>
      </c>
      <c r="H136" s="29">
        <v>419400.4</v>
      </c>
      <c r="I136" s="29">
        <v>419400.4</v>
      </c>
      <c r="J136" s="29">
        <v>2073214.5</v>
      </c>
    </row>
    <row r="137" spans="1:10" s="32" customFormat="1" ht="15.75">
      <c r="A137" s="196"/>
      <c r="B137" s="197"/>
      <c r="C137" s="197"/>
      <c r="D137" s="30" t="s">
        <v>18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</row>
    <row r="138" spans="1:10" ht="15.75">
      <c r="A138" s="196"/>
      <c r="B138" s="197"/>
      <c r="C138" s="197"/>
      <c r="D138" s="30" t="s">
        <v>19</v>
      </c>
      <c r="E138" s="31">
        <v>411398.8</v>
      </c>
      <c r="F138" s="31">
        <v>411691.7</v>
      </c>
      <c r="G138" s="31">
        <v>411323.2</v>
      </c>
      <c r="H138" s="31">
        <v>419400.4</v>
      </c>
      <c r="I138" s="31">
        <v>419400.4</v>
      </c>
      <c r="J138" s="31">
        <v>2073214.5</v>
      </c>
    </row>
    <row r="139" spans="1:10" s="8" customFormat="1" ht="15.75">
      <c r="A139" s="196"/>
      <c r="B139" s="197"/>
      <c r="C139" s="197"/>
      <c r="D139" s="30" t="s">
        <v>20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</row>
    <row r="140" spans="1:10" s="8" customFormat="1" ht="15.75">
      <c r="A140" s="196"/>
      <c r="B140" s="197"/>
      <c r="C140" s="197"/>
      <c r="D140" s="30" t="s">
        <v>21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</row>
    <row r="141" spans="1:10" s="8" customFormat="1" ht="15.75" customHeight="1">
      <c r="A141" s="196" t="s">
        <v>63</v>
      </c>
      <c r="B141" s="197" t="s">
        <v>36</v>
      </c>
      <c r="C141" s="197" t="s">
        <v>64</v>
      </c>
      <c r="D141" s="28" t="s">
        <v>17</v>
      </c>
      <c r="E141" s="29">
        <v>0</v>
      </c>
      <c r="F141" s="29">
        <v>0</v>
      </c>
      <c r="G141" s="29">
        <v>0</v>
      </c>
      <c r="H141" s="29">
        <v>40000</v>
      </c>
      <c r="I141" s="29">
        <v>40000</v>
      </c>
      <c r="J141" s="29">
        <v>80000</v>
      </c>
    </row>
    <row r="142" spans="1:10" s="8" customFormat="1" ht="15.75">
      <c r="A142" s="196"/>
      <c r="B142" s="197"/>
      <c r="C142" s="197"/>
      <c r="D142" s="30" t="s">
        <v>18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</row>
    <row r="143" spans="1:10" ht="15.75">
      <c r="A143" s="196"/>
      <c r="B143" s="197"/>
      <c r="C143" s="197"/>
      <c r="D143" s="30" t="s">
        <v>19</v>
      </c>
      <c r="E143" s="31">
        <v>0</v>
      </c>
      <c r="F143" s="31">
        <v>0</v>
      </c>
      <c r="G143" s="31">
        <v>0</v>
      </c>
      <c r="H143" s="31">
        <v>40000</v>
      </c>
      <c r="I143" s="31">
        <v>40000</v>
      </c>
      <c r="J143" s="31">
        <v>80000</v>
      </c>
    </row>
    <row r="144" spans="1:10" s="8" customFormat="1" ht="15.75">
      <c r="A144" s="196"/>
      <c r="B144" s="197"/>
      <c r="C144" s="197"/>
      <c r="D144" s="30" t="s">
        <v>20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</row>
    <row r="145" spans="1:10" s="8" customFormat="1" ht="15.75">
      <c r="A145" s="196"/>
      <c r="B145" s="197"/>
      <c r="C145" s="197"/>
      <c r="D145" s="30" t="s">
        <v>21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</row>
    <row r="146" spans="1:10" s="8" customFormat="1" ht="15.75" customHeight="1">
      <c r="A146" s="198" t="s">
        <v>65</v>
      </c>
      <c r="B146" s="199" t="s">
        <v>36</v>
      </c>
      <c r="C146" s="199" t="s">
        <v>50</v>
      </c>
      <c r="D146" s="20" t="s">
        <v>17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10" s="8" customFormat="1" ht="15.75">
      <c r="A147" s="198"/>
      <c r="B147" s="199"/>
      <c r="C147" s="199"/>
      <c r="D147" s="22" t="s">
        <v>18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</row>
    <row r="148" spans="1:10" ht="15.75">
      <c r="A148" s="198"/>
      <c r="B148" s="199"/>
      <c r="C148" s="199"/>
      <c r="D148" s="22" t="s">
        <v>19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</row>
    <row r="149" spans="1:10" s="8" customFormat="1" ht="15.75">
      <c r="A149" s="198"/>
      <c r="B149" s="199"/>
      <c r="C149" s="199"/>
      <c r="D149" s="22" t="s">
        <v>20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</row>
    <row r="150" spans="1:10" s="8" customFormat="1" ht="15.75">
      <c r="A150" s="198"/>
      <c r="B150" s="199"/>
      <c r="C150" s="199"/>
      <c r="D150" s="22" t="s">
        <v>21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</row>
    <row r="151" spans="1:10" s="8" customFormat="1" ht="15.75" customHeight="1">
      <c r="A151" s="194" t="s">
        <v>66</v>
      </c>
      <c r="B151" s="195" t="s">
        <v>33</v>
      </c>
      <c r="C151" s="195" t="s">
        <v>67</v>
      </c>
      <c r="D151" s="24" t="s">
        <v>17</v>
      </c>
      <c r="E151" s="25">
        <v>1642281.3</v>
      </c>
      <c r="F151" s="25">
        <v>1702624.8</v>
      </c>
      <c r="G151" s="25">
        <v>1662131.8</v>
      </c>
      <c r="H151" s="25">
        <v>2044060</v>
      </c>
      <c r="I151" s="25">
        <v>2161770</v>
      </c>
      <c r="J151" s="25">
        <v>9212867.9000000004</v>
      </c>
    </row>
    <row r="152" spans="1:10" s="8" customFormat="1" ht="15.75">
      <c r="A152" s="194"/>
      <c r="B152" s="195"/>
      <c r="C152" s="195"/>
      <c r="D152" s="26" t="s">
        <v>18</v>
      </c>
      <c r="E152" s="27">
        <v>0</v>
      </c>
      <c r="F152" s="27">
        <v>49486.2</v>
      </c>
      <c r="G152" s="27">
        <v>0</v>
      </c>
      <c r="H152" s="27">
        <v>413500</v>
      </c>
      <c r="I152" s="27">
        <v>513500</v>
      </c>
      <c r="J152" s="27">
        <v>976486.2</v>
      </c>
    </row>
    <row r="153" spans="1:10" ht="15.75">
      <c r="A153" s="194"/>
      <c r="B153" s="195"/>
      <c r="C153" s="195"/>
      <c r="D153" s="26" t="s">
        <v>19</v>
      </c>
      <c r="E153" s="27">
        <v>1642181.3</v>
      </c>
      <c r="F153" s="27">
        <v>1653038.6</v>
      </c>
      <c r="G153" s="27">
        <v>1662031.8</v>
      </c>
      <c r="H153" s="27">
        <v>1628260</v>
      </c>
      <c r="I153" s="27">
        <v>1646370</v>
      </c>
      <c r="J153" s="27">
        <v>8231881.7000000002</v>
      </c>
    </row>
    <row r="154" spans="1:10" s="8" customFormat="1" ht="15.75">
      <c r="A154" s="194"/>
      <c r="B154" s="195"/>
      <c r="C154" s="195"/>
      <c r="D154" s="26" t="s">
        <v>20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</row>
    <row r="155" spans="1:10" s="8" customFormat="1" ht="15.75">
      <c r="A155" s="194"/>
      <c r="B155" s="195"/>
      <c r="C155" s="195"/>
      <c r="D155" s="26" t="s">
        <v>21</v>
      </c>
      <c r="E155" s="27">
        <v>100</v>
      </c>
      <c r="F155" s="27">
        <v>100</v>
      </c>
      <c r="G155" s="27">
        <v>100</v>
      </c>
      <c r="H155" s="27">
        <v>2300</v>
      </c>
      <c r="I155" s="27">
        <v>1900</v>
      </c>
      <c r="J155" s="27">
        <v>4500</v>
      </c>
    </row>
    <row r="156" spans="1:10" s="8" customFormat="1" ht="15.75" customHeight="1">
      <c r="A156" s="196" t="s">
        <v>68</v>
      </c>
      <c r="B156" s="197" t="s">
        <v>36</v>
      </c>
      <c r="C156" s="197" t="s">
        <v>69</v>
      </c>
      <c r="D156" s="28" t="s">
        <v>17</v>
      </c>
      <c r="E156" s="29">
        <v>1624908.9</v>
      </c>
      <c r="F156" s="29">
        <v>1635456.5</v>
      </c>
      <c r="G156" s="29">
        <v>1645006.8</v>
      </c>
      <c r="H156" s="29">
        <v>1445104.1</v>
      </c>
      <c r="I156" s="29">
        <v>1445104.1</v>
      </c>
      <c r="J156" s="29">
        <v>7795580.4000000004</v>
      </c>
    </row>
    <row r="157" spans="1:10" s="8" customFormat="1" ht="15.75">
      <c r="A157" s="196"/>
      <c r="B157" s="197"/>
      <c r="C157" s="197"/>
      <c r="D157" s="30" t="s">
        <v>18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</row>
    <row r="158" spans="1:10" ht="15.75">
      <c r="A158" s="196"/>
      <c r="B158" s="197"/>
      <c r="C158" s="197"/>
      <c r="D158" s="30" t="s">
        <v>19</v>
      </c>
      <c r="E158" s="31">
        <v>1624908.9</v>
      </c>
      <c r="F158" s="31">
        <v>1635456.5</v>
      </c>
      <c r="G158" s="31">
        <v>1645006.8</v>
      </c>
      <c r="H158" s="31">
        <v>1445104.1</v>
      </c>
      <c r="I158" s="31">
        <v>1445104.1</v>
      </c>
      <c r="J158" s="31">
        <v>7795580.4000000004</v>
      </c>
    </row>
    <row r="159" spans="1:10" s="8" customFormat="1" ht="15.75">
      <c r="A159" s="196"/>
      <c r="B159" s="197"/>
      <c r="C159" s="197"/>
      <c r="D159" s="30" t="s">
        <v>20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</row>
    <row r="160" spans="1:10" s="8" customFormat="1" ht="15.75">
      <c r="A160" s="196"/>
      <c r="B160" s="197"/>
      <c r="C160" s="197"/>
      <c r="D160" s="30" t="s">
        <v>21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</row>
    <row r="161" spans="1:10" s="8" customFormat="1" ht="15.75" customHeight="1">
      <c r="A161" s="196" t="s">
        <v>70</v>
      </c>
      <c r="B161" s="197" t="s">
        <v>36</v>
      </c>
      <c r="C161" s="197" t="s">
        <v>71</v>
      </c>
      <c r="D161" s="28" t="s">
        <v>17</v>
      </c>
      <c r="E161" s="29">
        <v>0</v>
      </c>
      <c r="F161" s="29">
        <v>0</v>
      </c>
      <c r="G161" s="29">
        <v>0</v>
      </c>
      <c r="H161" s="29">
        <v>88486</v>
      </c>
      <c r="I161" s="29">
        <v>86086</v>
      </c>
      <c r="J161" s="29">
        <v>174572</v>
      </c>
    </row>
    <row r="162" spans="1:10" s="8" customFormat="1" ht="15.75">
      <c r="A162" s="196"/>
      <c r="B162" s="197"/>
      <c r="C162" s="197"/>
      <c r="D162" s="30" t="s">
        <v>18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</row>
    <row r="163" spans="1:10" ht="15.75">
      <c r="A163" s="196"/>
      <c r="B163" s="197"/>
      <c r="C163" s="197"/>
      <c r="D163" s="30" t="s">
        <v>19</v>
      </c>
      <c r="E163" s="31">
        <v>0</v>
      </c>
      <c r="F163" s="31">
        <v>0</v>
      </c>
      <c r="G163" s="31">
        <v>0</v>
      </c>
      <c r="H163" s="31">
        <v>87286</v>
      </c>
      <c r="I163" s="31">
        <v>85286</v>
      </c>
      <c r="J163" s="31">
        <v>172572</v>
      </c>
    </row>
    <row r="164" spans="1:10" s="8" customFormat="1" ht="15.75">
      <c r="A164" s="196"/>
      <c r="B164" s="197"/>
      <c r="C164" s="197"/>
      <c r="D164" s="30" t="s">
        <v>20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</row>
    <row r="165" spans="1:10" s="8" customFormat="1" ht="15.75">
      <c r="A165" s="196"/>
      <c r="B165" s="197"/>
      <c r="C165" s="197"/>
      <c r="D165" s="30" t="s">
        <v>21</v>
      </c>
      <c r="E165" s="31">
        <v>0</v>
      </c>
      <c r="F165" s="31">
        <v>0</v>
      </c>
      <c r="G165" s="31">
        <v>0</v>
      </c>
      <c r="H165" s="31">
        <v>1200</v>
      </c>
      <c r="I165" s="31">
        <v>800</v>
      </c>
      <c r="J165" s="31">
        <v>2000</v>
      </c>
    </row>
    <row r="166" spans="1:10" s="8" customFormat="1" ht="15.75" customHeight="1">
      <c r="A166" s="196" t="s">
        <v>72</v>
      </c>
      <c r="B166" s="197" t="s">
        <v>36</v>
      </c>
      <c r="C166" s="197" t="s">
        <v>73</v>
      </c>
      <c r="D166" s="28" t="s">
        <v>17</v>
      </c>
      <c r="E166" s="29">
        <v>6971.7</v>
      </c>
      <c r="F166" s="29">
        <v>6753.4</v>
      </c>
      <c r="G166" s="29">
        <v>6678.4</v>
      </c>
      <c r="H166" s="29">
        <v>8315</v>
      </c>
      <c r="I166" s="29">
        <v>8315</v>
      </c>
      <c r="J166" s="29">
        <v>37033.5</v>
      </c>
    </row>
    <row r="167" spans="1:10" s="8" customFormat="1" ht="15.75">
      <c r="A167" s="196"/>
      <c r="B167" s="197"/>
      <c r="C167" s="197"/>
      <c r="D167" s="30" t="s">
        <v>18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</row>
    <row r="168" spans="1:10" ht="33.75" customHeight="1">
      <c r="A168" s="196"/>
      <c r="B168" s="197"/>
      <c r="C168" s="197"/>
      <c r="D168" s="30" t="s">
        <v>19</v>
      </c>
      <c r="E168" s="31">
        <v>6971.7</v>
      </c>
      <c r="F168" s="31">
        <v>6753.4</v>
      </c>
      <c r="G168" s="31">
        <v>6678.4</v>
      </c>
      <c r="H168" s="31">
        <v>8315</v>
      </c>
      <c r="I168" s="31">
        <v>8315</v>
      </c>
      <c r="J168" s="31">
        <v>37033.5</v>
      </c>
    </row>
    <row r="169" spans="1:10" s="8" customFormat="1" ht="15.75">
      <c r="A169" s="196"/>
      <c r="B169" s="197"/>
      <c r="C169" s="197"/>
      <c r="D169" s="30" t="s">
        <v>20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</row>
    <row r="170" spans="1:10" s="8" customFormat="1" ht="15.75">
      <c r="A170" s="196"/>
      <c r="B170" s="197"/>
      <c r="C170" s="197"/>
      <c r="D170" s="30" t="s">
        <v>21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</row>
    <row r="171" spans="1:10" s="8" customFormat="1" ht="15.75" customHeight="1">
      <c r="A171" s="196" t="s">
        <v>74</v>
      </c>
      <c r="B171" s="197" t="s">
        <v>36</v>
      </c>
      <c r="C171" s="197" t="s">
        <v>75</v>
      </c>
      <c r="D171" s="28" t="s">
        <v>17</v>
      </c>
      <c r="E171" s="29">
        <v>9236.1</v>
      </c>
      <c r="F171" s="29">
        <v>9264.2000000000007</v>
      </c>
      <c r="G171" s="29">
        <v>9282</v>
      </c>
      <c r="H171" s="29">
        <v>8943.2999999999993</v>
      </c>
      <c r="I171" s="29">
        <v>8943.2999999999993</v>
      </c>
      <c r="J171" s="29">
        <v>45668.9</v>
      </c>
    </row>
    <row r="172" spans="1:10" s="8" customFormat="1" ht="15.75">
      <c r="A172" s="196"/>
      <c r="B172" s="197"/>
      <c r="C172" s="197"/>
      <c r="D172" s="30" t="s">
        <v>18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</row>
    <row r="173" spans="1:10" ht="15.75">
      <c r="A173" s="196"/>
      <c r="B173" s="197"/>
      <c r="C173" s="197"/>
      <c r="D173" s="30" t="s">
        <v>19</v>
      </c>
      <c r="E173" s="31">
        <v>9136.1</v>
      </c>
      <c r="F173" s="31">
        <v>9164.2000000000007</v>
      </c>
      <c r="G173" s="31">
        <v>9182</v>
      </c>
      <c r="H173" s="31">
        <v>8843.2999999999993</v>
      </c>
      <c r="I173" s="31">
        <v>8843.2999999999993</v>
      </c>
      <c r="J173" s="31">
        <v>45168.9</v>
      </c>
    </row>
    <row r="174" spans="1:10" s="8" customFormat="1" ht="15.75">
      <c r="A174" s="196"/>
      <c r="B174" s="197"/>
      <c r="C174" s="197"/>
      <c r="D174" s="30" t="s">
        <v>20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</row>
    <row r="175" spans="1:10" s="8" customFormat="1" ht="15.75">
      <c r="A175" s="196"/>
      <c r="B175" s="197"/>
      <c r="C175" s="197"/>
      <c r="D175" s="30" t="s">
        <v>21</v>
      </c>
      <c r="E175" s="31">
        <v>100</v>
      </c>
      <c r="F175" s="31">
        <v>100</v>
      </c>
      <c r="G175" s="31">
        <v>100</v>
      </c>
      <c r="H175" s="31">
        <v>100</v>
      </c>
      <c r="I175" s="31">
        <v>100</v>
      </c>
      <c r="J175" s="31">
        <v>500</v>
      </c>
    </row>
    <row r="176" spans="1:10" s="8" customFormat="1" ht="15.75" customHeight="1">
      <c r="A176" s="198" t="s">
        <v>76</v>
      </c>
      <c r="B176" s="199" t="s">
        <v>36</v>
      </c>
      <c r="C176" s="199" t="s">
        <v>77</v>
      </c>
      <c r="D176" s="20" t="s">
        <v>17</v>
      </c>
      <c r="E176" s="21">
        <v>1164.5999999999999</v>
      </c>
      <c r="F176" s="21">
        <v>1164.5999999999999</v>
      </c>
      <c r="G176" s="21">
        <v>1164.5999999999999</v>
      </c>
      <c r="H176" s="21">
        <v>477161.6</v>
      </c>
      <c r="I176" s="21">
        <v>597121.6</v>
      </c>
      <c r="J176" s="21">
        <v>1077777</v>
      </c>
    </row>
    <row r="177" spans="1:10" s="8" customFormat="1" ht="15.75">
      <c r="A177" s="198"/>
      <c r="B177" s="199"/>
      <c r="C177" s="199"/>
      <c r="D177" s="22" t="s">
        <v>18</v>
      </c>
      <c r="E177" s="23">
        <v>0</v>
      </c>
      <c r="F177" s="23">
        <v>0</v>
      </c>
      <c r="G177" s="23">
        <v>0</v>
      </c>
      <c r="H177" s="23">
        <v>400000</v>
      </c>
      <c r="I177" s="23">
        <v>500000</v>
      </c>
      <c r="J177" s="23">
        <v>900000</v>
      </c>
    </row>
    <row r="178" spans="1:10" ht="15.75">
      <c r="A178" s="198"/>
      <c r="B178" s="199"/>
      <c r="C178" s="199"/>
      <c r="D178" s="22" t="s">
        <v>19</v>
      </c>
      <c r="E178" s="23">
        <v>1164.5999999999999</v>
      </c>
      <c r="F178" s="23">
        <v>1164.5999999999999</v>
      </c>
      <c r="G178" s="23">
        <v>1164.5999999999999</v>
      </c>
      <c r="H178" s="23">
        <v>76161.600000000006</v>
      </c>
      <c r="I178" s="23">
        <v>96121.600000000006</v>
      </c>
      <c r="J178" s="23">
        <v>175777</v>
      </c>
    </row>
    <row r="179" spans="1:10" s="8" customFormat="1" ht="15.75">
      <c r="A179" s="198"/>
      <c r="B179" s="199"/>
      <c r="C179" s="199"/>
      <c r="D179" s="22" t="s">
        <v>20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</row>
    <row r="180" spans="1:10" s="8" customFormat="1" ht="15.75">
      <c r="A180" s="198"/>
      <c r="B180" s="199"/>
      <c r="C180" s="199"/>
      <c r="D180" s="22" t="s">
        <v>21</v>
      </c>
      <c r="E180" s="23">
        <v>0</v>
      </c>
      <c r="F180" s="23">
        <v>0</v>
      </c>
      <c r="G180" s="23">
        <v>0</v>
      </c>
      <c r="H180" s="23">
        <v>1000</v>
      </c>
      <c r="I180" s="23">
        <v>1000</v>
      </c>
      <c r="J180" s="23">
        <v>2000</v>
      </c>
    </row>
    <row r="181" spans="1:10" s="8" customFormat="1" ht="15.75" customHeight="1">
      <c r="A181" s="198" t="s">
        <v>78</v>
      </c>
      <c r="B181" s="199" t="s">
        <v>36</v>
      </c>
      <c r="C181" s="199" t="s">
        <v>79</v>
      </c>
      <c r="D181" s="20" t="s">
        <v>17</v>
      </c>
      <c r="E181" s="21">
        <v>0</v>
      </c>
      <c r="F181" s="21">
        <v>49986.1</v>
      </c>
      <c r="G181" s="21">
        <v>0</v>
      </c>
      <c r="H181" s="21">
        <v>16050</v>
      </c>
      <c r="I181" s="21">
        <v>16200</v>
      </c>
      <c r="J181" s="21">
        <v>82236.100000000006</v>
      </c>
    </row>
    <row r="182" spans="1:10" s="8" customFormat="1" ht="15.75">
      <c r="A182" s="198"/>
      <c r="B182" s="199"/>
      <c r="C182" s="199"/>
      <c r="D182" s="22" t="s">
        <v>18</v>
      </c>
      <c r="E182" s="23">
        <v>0</v>
      </c>
      <c r="F182" s="23">
        <v>49486.2</v>
      </c>
      <c r="G182" s="23">
        <v>0</v>
      </c>
      <c r="H182" s="23">
        <v>13500</v>
      </c>
      <c r="I182" s="23">
        <v>13500</v>
      </c>
      <c r="J182" s="23">
        <v>76486.2</v>
      </c>
    </row>
    <row r="183" spans="1:10" ht="15.75">
      <c r="A183" s="198"/>
      <c r="B183" s="199"/>
      <c r="C183" s="199"/>
      <c r="D183" s="22" t="s">
        <v>19</v>
      </c>
      <c r="E183" s="23">
        <v>0</v>
      </c>
      <c r="F183" s="23">
        <v>499.9</v>
      </c>
      <c r="G183" s="23">
        <v>0</v>
      </c>
      <c r="H183" s="23">
        <v>2550</v>
      </c>
      <c r="I183" s="23">
        <v>2700</v>
      </c>
      <c r="J183" s="23">
        <v>5749.9</v>
      </c>
    </row>
    <row r="184" spans="1:10" s="8" customFormat="1" ht="15.75">
      <c r="A184" s="198"/>
      <c r="B184" s="199"/>
      <c r="C184" s="199"/>
      <c r="D184" s="22" t="s">
        <v>20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</row>
    <row r="185" spans="1:10" s="8" customFormat="1" ht="15.75">
      <c r="A185" s="198"/>
      <c r="B185" s="199"/>
      <c r="C185" s="199"/>
      <c r="D185" s="22" t="s">
        <v>21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</row>
    <row r="186" spans="1:10" s="8" customFormat="1" ht="15.75" customHeight="1">
      <c r="A186" s="194" t="s">
        <v>80</v>
      </c>
      <c r="B186" s="195" t="s">
        <v>33</v>
      </c>
      <c r="C186" s="195" t="s">
        <v>81</v>
      </c>
      <c r="D186" s="24" t="s">
        <v>17</v>
      </c>
      <c r="E186" s="25">
        <v>387212.4</v>
      </c>
      <c r="F186" s="25">
        <v>450817.9</v>
      </c>
      <c r="G186" s="25">
        <v>439110</v>
      </c>
      <c r="H186" s="25">
        <v>499947.6</v>
      </c>
      <c r="I186" s="25">
        <v>500147.6</v>
      </c>
      <c r="J186" s="25">
        <v>2277235.5</v>
      </c>
    </row>
    <row r="187" spans="1:10" s="8" customFormat="1" ht="15.75">
      <c r="A187" s="194"/>
      <c r="B187" s="195"/>
      <c r="C187" s="195"/>
      <c r="D187" s="26" t="s">
        <v>18</v>
      </c>
      <c r="E187" s="27">
        <v>9500</v>
      </c>
      <c r="F187" s="27">
        <v>57545.7</v>
      </c>
      <c r="G187" s="27">
        <v>31870.400000000001</v>
      </c>
      <c r="H187" s="27">
        <v>60400</v>
      </c>
      <c r="I187" s="27">
        <v>60400</v>
      </c>
      <c r="J187" s="27">
        <v>219716.1</v>
      </c>
    </row>
    <row r="188" spans="1:10" ht="15.75">
      <c r="A188" s="194"/>
      <c r="B188" s="195"/>
      <c r="C188" s="195"/>
      <c r="D188" s="26" t="s">
        <v>19</v>
      </c>
      <c r="E188" s="27">
        <v>377712.4</v>
      </c>
      <c r="F188" s="27">
        <v>393272.2</v>
      </c>
      <c r="G188" s="27">
        <v>407239.6</v>
      </c>
      <c r="H188" s="27">
        <v>439547.6</v>
      </c>
      <c r="I188" s="27">
        <v>439747.6</v>
      </c>
      <c r="J188" s="27">
        <v>2057519.4</v>
      </c>
    </row>
    <row r="189" spans="1:10" s="8" customFormat="1" ht="15.75">
      <c r="A189" s="194"/>
      <c r="B189" s="195"/>
      <c r="C189" s="195"/>
      <c r="D189" s="26" t="s">
        <v>20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</row>
    <row r="190" spans="1:10" s="8" customFormat="1" ht="15.75">
      <c r="A190" s="194"/>
      <c r="B190" s="195"/>
      <c r="C190" s="195"/>
      <c r="D190" s="26" t="s">
        <v>21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</row>
    <row r="191" spans="1:10" s="8" customFormat="1" ht="15.75" customHeight="1">
      <c r="A191" s="196" t="s">
        <v>82</v>
      </c>
      <c r="B191" s="197" t="s">
        <v>36</v>
      </c>
      <c r="C191" s="197" t="s">
        <v>83</v>
      </c>
      <c r="D191" s="28" t="s">
        <v>17</v>
      </c>
      <c r="E191" s="29">
        <v>47284.9</v>
      </c>
      <c r="F191" s="29">
        <v>47517.9</v>
      </c>
      <c r="G191" s="29">
        <v>47667.6</v>
      </c>
      <c r="H191" s="29">
        <v>42797.2</v>
      </c>
      <c r="I191" s="29">
        <v>42797.2</v>
      </c>
      <c r="J191" s="29">
        <v>228064.8</v>
      </c>
    </row>
    <row r="192" spans="1:10" s="8" customFormat="1" ht="15.75">
      <c r="A192" s="196"/>
      <c r="B192" s="197"/>
      <c r="C192" s="197"/>
      <c r="D192" s="30" t="s">
        <v>18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</row>
    <row r="193" spans="1:10" ht="15.75">
      <c r="A193" s="196"/>
      <c r="B193" s="197"/>
      <c r="C193" s="197"/>
      <c r="D193" s="30" t="s">
        <v>19</v>
      </c>
      <c r="E193" s="31">
        <v>47284.9</v>
      </c>
      <c r="F193" s="31">
        <v>47517.9</v>
      </c>
      <c r="G193" s="31">
        <v>47667.6</v>
      </c>
      <c r="H193" s="31">
        <v>42797.2</v>
      </c>
      <c r="I193" s="31">
        <v>42797.2</v>
      </c>
      <c r="J193" s="31">
        <v>228064.8</v>
      </c>
    </row>
    <row r="194" spans="1:10" s="8" customFormat="1" ht="15.75">
      <c r="A194" s="196"/>
      <c r="B194" s="197"/>
      <c r="C194" s="197"/>
      <c r="D194" s="30" t="s">
        <v>20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</row>
    <row r="195" spans="1:10" s="8" customFormat="1" ht="15.75">
      <c r="A195" s="196"/>
      <c r="B195" s="197"/>
      <c r="C195" s="197"/>
      <c r="D195" s="30" t="s">
        <v>21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</row>
    <row r="196" spans="1:10" s="8" customFormat="1" ht="15.75" customHeight="1">
      <c r="A196" s="196" t="s">
        <v>84</v>
      </c>
      <c r="B196" s="197" t="s">
        <v>36</v>
      </c>
      <c r="C196" s="197" t="s">
        <v>85</v>
      </c>
      <c r="D196" s="28" t="s">
        <v>17</v>
      </c>
      <c r="E196" s="29">
        <v>2377.8000000000002</v>
      </c>
      <c r="F196" s="29">
        <v>2377.8000000000002</v>
      </c>
      <c r="G196" s="29">
        <v>2377.8000000000002</v>
      </c>
      <c r="H196" s="29">
        <v>1913.1</v>
      </c>
      <c r="I196" s="29">
        <v>1913.1</v>
      </c>
      <c r="J196" s="29">
        <v>10959.6</v>
      </c>
    </row>
    <row r="197" spans="1:10" s="8" customFormat="1" ht="15.75">
      <c r="A197" s="196"/>
      <c r="B197" s="197"/>
      <c r="C197" s="197"/>
      <c r="D197" s="30" t="s">
        <v>18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</row>
    <row r="198" spans="1:10" ht="15.75">
      <c r="A198" s="196"/>
      <c r="B198" s="197"/>
      <c r="C198" s="197"/>
      <c r="D198" s="30" t="s">
        <v>19</v>
      </c>
      <c r="E198" s="31">
        <v>2377.8000000000002</v>
      </c>
      <c r="F198" s="31">
        <v>2377.8000000000002</v>
      </c>
      <c r="G198" s="31">
        <v>2377.8000000000002</v>
      </c>
      <c r="H198" s="31">
        <v>1913.1</v>
      </c>
      <c r="I198" s="31">
        <v>1913.1</v>
      </c>
      <c r="J198" s="31">
        <v>10959.6</v>
      </c>
    </row>
    <row r="199" spans="1:10" s="8" customFormat="1" ht="15.75">
      <c r="A199" s="196"/>
      <c r="B199" s="197"/>
      <c r="C199" s="197"/>
      <c r="D199" s="30" t="s">
        <v>20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</row>
    <row r="200" spans="1:10" s="32" customFormat="1" ht="15.75">
      <c r="A200" s="196"/>
      <c r="B200" s="197"/>
      <c r="C200" s="197"/>
      <c r="D200" s="30" t="s">
        <v>21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</row>
    <row r="201" spans="1:10" s="32" customFormat="1" ht="15.75" customHeight="1">
      <c r="A201" s="196" t="s">
        <v>86</v>
      </c>
      <c r="B201" s="197" t="s">
        <v>36</v>
      </c>
      <c r="C201" s="197" t="s">
        <v>87</v>
      </c>
      <c r="D201" s="28" t="s">
        <v>17</v>
      </c>
      <c r="E201" s="29">
        <v>337549.7</v>
      </c>
      <c r="F201" s="29">
        <v>342795.2</v>
      </c>
      <c r="G201" s="29">
        <v>364468.2</v>
      </c>
      <c r="H201" s="29">
        <v>449787.3</v>
      </c>
      <c r="I201" s="29">
        <v>449787.3</v>
      </c>
      <c r="J201" s="29">
        <v>1944387.7</v>
      </c>
    </row>
    <row r="202" spans="1:10" s="32" customFormat="1" ht="15.75">
      <c r="A202" s="196"/>
      <c r="B202" s="197"/>
      <c r="C202" s="197"/>
      <c r="D202" s="30" t="s">
        <v>18</v>
      </c>
      <c r="E202" s="31">
        <v>9500</v>
      </c>
      <c r="F202" s="31">
        <v>0</v>
      </c>
      <c r="G202" s="31">
        <v>7520</v>
      </c>
      <c r="H202" s="31">
        <v>60000</v>
      </c>
      <c r="I202" s="31">
        <v>60000</v>
      </c>
      <c r="J202" s="31">
        <v>137020</v>
      </c>
    </row>
    <row r="203" spans="1:10" ht="15.75">
      <c r="A203" s="196"/>
      <c r="B203" s="197"/>
      <c r="C203" s="197"/>
      <c r="D203" s="30" t="s">
        <v>19</v>
      </c>
      <c r="E203" s="31">
        <v>328049.7</v>
      </c>
      <c r="F203" s="31">
        <v>342795.2</v>
      </c>
      <c r="G203" s="31">
        <v>356948.2</v>
      </c>
      <c r="H203" s="31">
        <v>389787.3</v>
      </c>
      <c r="I203" s="31">
        <v>389787.3</v>
      </c>
      <c r="J203" s="31">
        <v>1807367.7</v>
      </c>
    </row>
    <row r="204" spans="1:10" s="8" customFormat="1" ht="15.75">
      <c r="A204" s="196"/>
      <c r="B204" s="197"/>
      <c r="C204" s="197"/>
      <c r="D204" s="30" t="s">
        <v>20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</row>
    <row r="205" spans="1:10" s="8" customFormat="1" ht="15.75">
      <c r="A205" s="196"/>
      <c r="B205" s="197"/>
      <c r="C205" s="197"/>
      <c r="D205" s="30" t="s">
        <v>21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</row>
    <row r="206" spans="1:10" s="32" customFormat="1" ht="15.75" customHeight="1">
      <c r="A206" s="198" t="s">
        <v>88</v>
      </c>
      <c r="B206" s="199" t="s">
        <v>36</v>
      </c>
      <c r="C206" s="199" t="s">
        <v>89</v>
      </c>
      <c r="D206" s="20" t="s">
        <v>17</v>
      </c>
      <c r="E206" s="21">
        <v>0</v>
      </c>
      <c r="F206" s="21">
        <v>58127</v>
      </c>
      <c r="G206" s="21">
        <v>24596.400000000001</v>
      </c>
      <c r="H206" s="21">
        <v>1750</v>
      </c>
      <c r="I206" s="21">
        <v>1750</v>
      </c>
      <c r="J206" s="21">
        <v>86223.4</v>
      </c>
    </row>
    <row r="207" spans="1:10" s="32" customFormat="1" ht="15.75">
      <c r="A207" s="198"/>
      <c r="B207" s="199"/>
      <c r="C207" s="199"/>
      <c r="D207" s="22" t="s">
        <v>18</v>
      </c>
      <c r="E207" s="23">
        <v>0</v>
      </c>
      <c r="F207" s="23">
        <v>57545.7</v>
      </c>
      <c r="G207" s="23">
        <v>24350.400000000001</v>
      </c>
      <c r="H207" s="23">
        <v>400</v>
      </c>
      <c r="I207" s="23">
        <v>400</v>
      </c>
      <c r="J207" s="23">
        <v>82696.100000000006</v>
      </c>
    </row>
    <row r="208" spans="1:10" ht="15.75">
      <c r="A208" s="198"/>
      <c r="B208" s="199"/>
      <c r="C208" s="199"/>
      <c r="D208" s="22" t="s">
        <v>19</v>
      </c>
      <c r="E208" s="23">
        <v>0</v>
      </c>
      <c r="F208" s="23">
        <v>581.29999999999995</v>
      </c>
      <c r="G208" s="23">
        <v>246</v>
      </c>
      <c r="H208" s="23">
        <v>1350</v>
      </c>
      <c r="I208" s="23">
        <v>1350</v>
      </c>
      <c r="J208" s="23">
        <v>3527.3</v>
      </c>
    </row>
    <row r="209" spans="1:10" s="8" customFormat="1" ht="15.75">
      <c r="A209" s="198"/>
      <c r="B209" s="199"/>
      <c r="C209" s="199"/>
      <c r="D209" s="22" t="s">
        <v>20</v>
      </c>
      <c r="E209" s="23">
        <v>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</row>
    <row r="210" spans="1:10" s="8" customFormat="1" ht="15.75">
      <c r="A210" s="198"/>
      <c r="B210" s="199"/>
      <c r="C210" s="199"/>
      <c r="D210" s="22" t="s">
        <v>21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</row>
    <row r="211" spans="1:10" s="32" customFormat="1" ht="15.75" customHeight="1">
      <c r="A211" s="198" t="s">
        <v>90</v>
      </c>
      <c r="B211" s="199" t="s">
        <v>36</v>
      </c>
      <c r="C211" s="199" t="s">
        <v>54</v>
      </c>
      <c r="D211" s="20" t="s">
        <v>17</v>
      </c>
      <c r="E211" s="21">
        <v>0</v>
      </c>
      <c r="F211" s="21">
        <v>0</v>
      </c>
      <c r="G211" s="21">
        <v>0</v>
      </c>
      <c r="H211" s="21">
        <v>3700</v>
      </c>
      <c r="I211" s="21">
        <v>3900</v>
      </c>
      <c r="J211" s="21">
        <v>7600</v>
      </c>
    </row>
    <row r="212" spans="1:10" s="32" customFormat="1" ht="15.75">
      <c r="A212" s="198"/>
      <c r="B212" s="199"/>
      <c r="C212" s="199"/>
      <c r="D212" s="22" t="s">
        <v>18</v>
      </c>
      <c r="E212" s="23">
        <v>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</row>
    <row r="213" spans="1:10" ht="15.75">
      <c r="A213" s="198"/>
      <c r="B213" s="199"/>
      <c r="C213" s="199"/>
      <c r="D213" s="22" t="s">
        <v>19</v>
      </c>
      <c r="E213" s="23">
        <v>0</v>
      </c>
      <c r="F213" s="23">
        <v>0</v>
      </c>
      <c r="G213" s="23">
        <v>0</v>
      </c>
      <c r="H213" s="23">
        <v>3700</v>
      </c>
      <c r="I213" s="23">
        <v>3900</v>
      </c>
      <c r="J213" s="23">
        <v>7600</v>
      </c>
    </row>
    <row r="214" spans="1:10" s="8" customFormat="1" ht="15.75">
      <c r="A214" s="198"/>
      <c r="B214" s="199"/>
      <c r="C214" s="199"/>
      <c r="D214" s="22" t="s">
        <v>20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</row>
    <row r="215" spans="1:10" s="8" customFormat="1" ht="15.75">
      <c r="A215" s="198"/>
      <c r="B215" s="199"/>
      <c r="C215" s="199"/>
      <c r="D215" s="22" t="s">
        <v>21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</row>
    <row r="216" spans="1:10" s="8" customFormat="1" ht="15.75" customHeight="1">
      <c r="A216" s="194" t="s">
        <v>91</v>
      </c>
      <c r="B216" s="195" t="s">
        <v>92</v>
      </c>
      <c r="C216" s="195" t="s">
        <v>93</v>
      </c>
      <c r="D216" s="24" t="s">
        <v>17</v>
      </c>
      <c r="E216" s="25">
        <v>290144.7</v>
      </c>
      <c r="F216" s="25">
        <v>290455.90000000002</v>
      </c>
      <c r="G216" s="25">
        <v>290706.3</v>
      </c>
      <c r="H216" s="25">
        <v>277112.53999999998</v>
      </c>
      <c r="I216" s="25">
        <v>278377.34000000003</v>
      </c>
      <c r="J216" s="25">
        <v>1426796.78</v>
      </c>
    </row>
    <row r="217" spans="1:10" s="8" customFormat="1" ht="15.75">
      <c r="A217" s="194"/>
      <c r="B217" s="195"/>
      <c r="C217" s="195"/>
      <c r="D217" s="26" t="s">
        <v>18</v>
      </c>
      <c r="E217" s="27">
        <v>0</v>
      </c>
      <c r="F217" s="27">
        <v>0</v>
      </c>
      <c r="G217" s="27">
        <v>0</v>
      </c>
      <c r="H217" s="27">
        <v>5640</v>
      </c>
      <c r="I217" s="27">
        <v>5640</v>
      </c>
      <c r="J217" s="27">
        <v>11280</v>
      </c>
    </row>
    <row r="218" spans="1:10" s="8" customFormat="1" ht="15.75">
      <c r="A218" s="194"/>
      <c r="B218" s="195"/>
      <c r="C218" s="195"/>
      <c r="D218" s="26" t="s">
        <v>19</v>
      </c>
      <c r="E218" s="27">
        <v>288540.7</v>
      </c>
      <c r="F218" s="27">
        <v>288851.90000000002</v>
      </c>
      <c r="G218" s="27">
        <v>289102.3</v>
      </c>
      <c r="H218" s="27">
        <v>270016.09999999998</v>
      </c>
      <c r="I218" s="27">
        <v>271280.90000000002</v>
      </c>
      <c r="J218" s="27">
        <v>1407791.9</v>
      </c>
    </row>
    <row r="219" spans="1:10" s="8" customFormat="1" ht="15.75">
      <c r="A219" s="194"/>
      <c r="B219" s="195"/>
      <c r="C219" s="195"/>
      <c r="D219" s="26" t="s">
        <v>20</v>
      </c>
      <c r="E219" s="27">
        <v>1604</v>
      </c>
      <c r="F219" s="27">
        <v>1604</v>
      </c>
      <c r="G219" s="27">
        <v>1604</v>
      </c>
      <c r="H219" s="27">
        <v>1456.44</v>
      </c>
      <c r="I219" s="27">
        <v>1456.44</v>
      </c>
      <c r="J219" s="27">
        <v>7724.88</v>
      </c>
    </row>
    <row r="220" spans="1:10" s="8" customFormat="1" ht="15.75">
      <c r="A220" s="194"/>
      <c r="B220" s="195"/>
      <c r="C220" s="195"/>
      <c r="D220" s="26" t="s">
        <v>21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</row>
    <row r="221" spans="1:10" s="8" customFormat="1" ht="15.75" customHeight="1">
      <c r="A221" s="196" t="s">
        <v>94</v>
      </c>
      <c r="B221" s="197" t="s">
        <v>36</v>
      </c>
      <c r="C221" s="197" t="s">
        <v>95</v>
      </c>
      <c r="D221" s="28" t="s">
        <v>17</v>
      </c>
      <c r="E221" s="29">
        <v>2748.3</v>
      </c>
      <c r="F221" s="29">
        <v>2748.3</v>
      </c>
      <c r="G221" s="29">
        <v>2748.3</v>
      </c>
      <c r="H221" s="29">
        <v>2748.3</v>
      </c>
      <c r="I221" s="29">
        <v>2748.3</v>
      </c>
      <c r="J221" s="29">
        <v>13741.5</v>
      </c>
    </row>
    <row r="222" spans="1:10" s="8" customFormat="1" ht="15.75">
      <c r="A222" s="196"/>
      <c r="B222" s="197"/>
      <c r="C222" s="197"/>
      <c r="D222" s="30" t="s">
        <v>18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</row>
    <row r="223" spans="1:10" s="8" customFormat="1" ht="15.75">
      <c r="A223" s="196"/>
      <c r="B223" s="197"/>
      <c r="C223" s="197"/>
      <c r="D223" s="30" t="s">
        <v>19</v>
      </c>
      <c r="E223" s="31">
        <v>2748.3</v>
      </c>
      <c r="F223" s="31">
        <v>2748.3</v>
      </c>
      <c r="G223" s="31">
        <v>2748.3</v>
      </c>
      <c r="H223" s="31">
        <v>2748.3</v>
      </c>
      <c r="I223" s="31">
        <v>2748.3</v>
      </c>
      <c r="J223" s="31">
        <v>13741.5</v>
      </c>
    </row>
    <row r="224" spans="1:10" s="8" customFormat="1" ht="15.75">
      <c r="A224" s="196"/>
      <c r="B224" s="197"/>
      <c r="C224" s="197"/>
      <c r="D224" s="30" t="s">
        <v>20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</row>
    <row r="225" spans="1:10" s="8" customFormat="1" ht="15.75">
      <c r="A225" s="196"/>
      <c r="B225" s="197"/>
      <c r="C225" s="197"/>
      <c r="D225" s="30" t="s">
        <v>21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</row>
    <row r="226" spans="1:10" s="8" customFormat="1" ht="15.75" customHeight="1">
      <c r="A226" s="196" t="s">
        <v>96</v>
      </c>
      <c r="B226" s="197" t="s">
        <v>36</v>
      </c>
      <c r="C226" s="197" t="s">
        <v>97</v>
      </c>
      <c r="D226" s="28" t="s">
        <v>17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</row>
    <row r="227" spans="1:10" s="8" customFormat="1" ht="15.75">
      <c r="A227" s="196"/>
      <c r="B227" s="197"/>
      <c r="C227" s="197"/>
      <c r="D227" s="30" t="s">
        <v>18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</row>
    <row r="228" spans="1:10" s="8" customFormat="1" ht="15.75">
      <c r="A228" s="196"/>
      <c r="B228" s="197"/>
      <c r="C228" s="197"/>
      <c r="D228" s="30" t="s">
        <v>19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</row>
    <row r="229" spans="1:10" s="8" customFormat="1" ht="15.75">
      <c r="A229" s="196"/>
      <c r="B229" s="197"/>
      <c r="C229" s="197"/>
      <c r="D229" s="30" t="s">
        <v>20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</row>
    <row r="230" spans="1:10" s="8" customFormat="1" ht="15.75">
      <c r="A230" s="196"/>
      <c r="B230" s="197"/>
      <c r="C230" s="197"/>
      <c r="D230" s="30" t="s">
        <v>21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</row>
    <row r="231" spans="1:10" s="8" customFormat="1" ht="15.75" customHeight="1">
      <c r="A231" s="196" t="s">
        <v>98</v>
      </c>
      <c r="B231" s="197" t="s">
        <v>36</v>
      </c>
      <c r="C231" s="197" t="s">
        <v>99</v>
      </c>
      <c r="D231" s="28" t="s">
        <v>17</v>
      </c>
      <c r="E231" s="29">
        <v>110</v>
      </c>
      <c r="F231" s="29">
        <v>110</v>
      </c>
      <c r="G231" s="29">
        <v>110</v>
      </c>
      <c r="H231" s="29">
        <v>110</v>
      </c>
      <c r="I231" s="29">
        <v>110</v>
      </c>
      <c r="J231" s="29">
        <v>550</v>
      </c>
    </row>
    <row r="232" spans="1:10" s="8" customFormat="1" ht="15.75">
      <c r="A232" s="196"/>
      <c r="B232" s="197"/>
      <c r="C232" s="197"/>
      <c r="D232" s="30" t="s">
        <v>18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</row>
    <row r="233" spans="1:10" s="8" customFormat="1" ht="15.75">
      <c r="A233" s="196"/>
      <c r="B233" s="197"/>
      <c r="C233" s="197"/>
      <c r="D233" s="30" t="s">
        <v>19</v>
      </c>
      <c r="E233" s="31">
        <v>110</v>
      </c>
      <c r="F233" s="31">
        <v>110</v>
      </c>
      <c r="G233" s="31">
        <v>110</v>
      </c>
      <c r="H233" s="31">
        <v>110</v>
      </c>
      <c r="I233" s="31">
        <v>110</v>
      </c>
      <c r="J233" s="31">
        <v>550</v>
      </c>
    </row>
    <row r="234" spans="1:10" s="8" customFormat="1" ht="15.75">
      <c r="A234" s="196"/>
      <c r="B234" s="197"/>
      <c r="C234" s="197"/>
      <c r="D234" s="30" t="s">
        <v>20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</row>
    <row r="235" spans="1:10" s="8" customFormat="1" ht="15.75">
      <c r="A235" s="196"/>
      <c r="B235" s="197"/>
      <c r="C235" s="197"/>
      <c r="D235" s="30" t="s">
        <v>21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</row>
    <row r="236" spans="1:10" s="8" customFormat="1" ht="15.75" customHeight="1">
      <c r="A236" s="196" t="s">
        <v>100</v>
      </c>
      <c r="B236" s="197" t="s">
        <v>36</v>
      </c>
      <c r="C236" s="197" t="s">
        <v>101</v>
      </c>
      <c r="D236" s="28" t="s">
        <v>17</v>
      </c>
      <c r="E236" s="29">
        <v>9003.6</v>
      </c>
      <c r="F236" s="29">
        <v>9050.2000000000007</v>
      </c>
      <c r="G236" s="29">
        <v>9050.2000000000007</v>
      </c>
      <c r="H236" s="29">
        <v>9050.2000000000007</v>
      </c>
      <c r="I236" s="29">
        <v>9050.2000000000007</v>
      </c>
      <c r="J236" s="29">
        <v>45204.4</v>
      </c>
    </row>
    <row r="237" spans="1:10" s="8" customFormat="1" ht="15.75">
      <c r="A237" s="196"/>
      <c r="B237" s="197"/>
      <c r="C237" s="197"/>
      <c r="D237" s="30" t="s">
        <v>18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</row>
    <row r="238" spans="1:10" s="8" customFormat="1" ht="15.75">
      <c r="A238" s="196"/>
      <c r="B238" s="197"/>
      <c r="C238" s="197"/>
      <c r="D238" s="30" t="s">
        <v>19</v>
      </c>
      <c r="E238" s="31">
        <v>9003.6</v>
      </c>
      <c r="F238" s="31">
        <v>9050.2000000000007</v>
      </c>
      <c r="G238" s="31">
        <v>9050.2000000000007</v>
      </c>
      <c r="H238" s="31">
        <v>9050.2000000000007</v>
      </c>
      <c r="I238" s="31">
        <v>9050.2000000000007</v>
      </c>
      <c r="J238" s="31">
        <v>45204.4</v>
      </c>
    </row>
    <row r="239" spans="1:10" s="8" customFormat="1" ht="15.75">
      <c r="A239" s="196"/>
      <c r="B239" s="197"/>
      <c r="C239" s="197"/>
      <c r="D239" s="30" t="s">
        <v>20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</row>
    <row r="240" spans="1:10" s="8" customFormat="1" ht="15.75">
      <c r="A240" s="196"/>
      <c r="B240" s="197"/>
      <c r="C240" s="197"/>
      <c r="D240" s="30" t="s">
        <v>21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</row>
    <row r="241" spans="1:10" s="8" customFormat="1" ht="15.75" customHeight="1">
      <c r="A241" s="196" t="s">
        <v>102</v>
      </c>
      <c r="B241" s="197" t="s">
        <v>36</v>
      </c>
      <c r="C241" s="197" t="s">
        <v>103</v>
      </c>
      <c r="D241" s="28" t="s">
        <v>17</v>
      </c>
      <c r="E241" s="29">
        <v>278282.8</v>
      </c>
      <c r="F241" s="29">
        <v>278547.40000000002</v>
      </c>
      <c r="G241" s="29">
        <v>278797.8</v>
      </c>
      <c r="H241" s="29">
        <v>259504.04</v>
      </c>
      <c r="I241" s="29">
        <v>260768.84</v>
      </c>
      <c r="J241" s="29">
        <v>1355900.88</v>
      </c>
    </row>
    <row r="242" spans="1:10" s="8" customFormat="1" ht="15.75">
      <c r="A242" s="196"/>
      <c r="B242" s="197"/>
      <c r="C242" s="197"/>
      <c r="D242" s="30" t="s">
        <v>18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</row>
    <row r="243" spans="1:10" s="8" customFormat="1" ht="15.75">
      <c r="A243" s="196"/>
      <c r="B243" s="197"/>
      <c r="C243" s="197"/>
      <c r="D243" s="30" t="s">
        <v>19</v>
      </c>
      <c r="E243" s="31">
        <v>276678.8</v>
      </c>
      <c r="F243" s="31">
        <v>276943.40000000002</v>
      </c>
      <c r="G243" s="31">
        <v>277193.8</v>
      </c>
      <c r="H243" s="31">
        <v>258047.6</v>
      </c>
      <c r="I243" s="31">
        <v>259312.4</v>
      </c>
      <c r="J243" s="31">
        <v>1348176</v>
      </c>
    </row>
    <row r="244" spans="1:10" s="8" customFormat="1" ht="15.75">
      <c r="A244" s="196"/>
      <c r="B244" s="197"/>
      <c r="C244" s="197"/>
      <c r="D244" s="30" t="s">
        <v>20</v>
      </c>
      <c r="E244" s="31">
        <v>1604</v>
      </c>
      <c r="F244" s="31">
        <v>1604</v>
      </c>
      <c r="G244" s="31">
        <v>1604</v>
      </c>
      <c r="H244" s="31">
        <v>1456.44</v>
      </c>
      <c r="I244" s="31">
        <v>1456.44</v>
      </c>
      <c r="J244" s="31">
        <v>7724.88</v>
      </c>
    </row>
    <row r="245" spans="1:10" s="8" customFormat="1" ht="15.75">
      <c r="A245" s="196"/>
      <c r="B245" s="197"/>
      <c r="C245" s="197"/>
      <c r="D245" s="30" t="s">
        <v>21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</row>
    <row r="246" spans="1:10" s="8" customFormat="1" ht="15.75" customHeight="1">
      <c r="A246" s="198" t="s">
        <v>104</v>
      </c>
      <c r="B246" s="199" t="s">
        <v>36</v>
      </c>
      <c r="C246" s="199" t="s">
        <v>105</v>
      </c>
      <c r="D246" s="20" t="s">
        <v>17</v>
      </c>
      <c r="E246" s="21">
        <v>0</v>
      </c>
      <c r="F246" s="21">
        <v>0</v>
      </c>
      <c r="G246" s="21">
        <v>0</v>
      </c>
      <c r="H246" s="21">
        <v>5700</v>
      </c>
      <c r="I246" s="21">
        <v>5700</v>
      </c>
      <c r="J246" s="21">
        <v>11400</v>
      </c>
    </row>
    <row r="247" spans="1:10" s="8" customFormat="1" ht="15.75">
      <c r="A247" s="198"/>
      <c r="B247" s="199"/>
      <c r="C247" s="199"/>
      <c r="D247" s="22" t="s">
        <v>18</v>
      </c>
      <c r="E247" s="23">
        <v>0</v>
      </c>
      <c r="F247" s="23">
        <v>0</v>
      </c>
      <c r="G247" s="23">
        <v>0</v>
      </c>
      <c r="H247" s="23">
        <v>5640</v>
      </c>
      <c r="I247" s="23">
        <v>5640</v>
      </c>
      <c r="J247" s="23">
        <v>11280</v>
      </c>
    </row>
    <row r="248" spans="1:10" s="8" customFormat="1" ht="15.75">
      <c r="A248" s="198"/>
      <c r="B248" s="199"/>
      <c r="C248" s="199"/>
      <c r="D248" s="22" t="s">
        <v>19</v>
      </c>
      <c r="E248" s="23">
        <v>0</v>
      </c>
      <c r="F248" s="23">
        <v>0</v>
      </c>
      <c r="G248" s="23">
        <v>0</v>
      </c>
      <c r="H248" s="23">
        <v>60</v>
      </c>
      <c r="I248" s="23">
        <v>60</v>
      </c>
      <c r="J248" s="23">
        <v>120</v>
      </c>
    </row>
    <row r="249" spans="1:10" s="8" customFormat="1" ht="15.75">
      <c r="A249" s="198"/>
      <c r="B249" s="199"/>
      <c r="C249" s="199"/>
      <c r="D249" s="22" t="s">
        <v>20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</row>
    <row r="250" spans="1:10" s="8" customFormat="1" ht="15.75">
      <c r="A250" s="198"/>
      <c r="B250" s="199"/>
      <c r="C250" s="199"/>
      <c r="D250" s="22" t="s">
        <v>21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</row>
    <row r="251" spans="1:10" s="8" customFormat="1" ht="15.75" customHeight="1">
      <c r="A251" s="194" t="s">
        <v>106</v>
      </c>
      <c r="B251" s="195" t="s">
        <v>33</v>
      </c>
      <c r="C251" s="195" t="s">
        <v>107</v>
      </c>
      <c r="D251" s="24" t="s">
        <v>17</v>
      </c>
      <c r="E251" s="25">
        <v>23736.2</v>
      </c>
      <c r="F251" s="25">
        <v>23902.400000000001</v>
      </c>
      <c r="G251" s="25">
        <v>24005.3</v>
      </c>
      <c r="H251" s="25">
        <v>16932.900000000001</v>
      </c>
      <c r="I251" s="25">
        <v>16932.900000000001</v>
      </c>
      <c r="J251" s="25">
        <v>105509.7</v>
      </c>
    </row>
    <row r="252" spans="1:10" s="8" customFormat="1" ht="15.75">
      <c r="A252" s="194"/>
      <c r="B252" s="195"/>
      <c r="C252" s="195"/>
      <c r="D252" s="26" t="s">
        <v>18</v>
      </c>
      <c r="E252" s="27">
        <v>0</v>
      </c>
      <c r="F252" s="27">
        <v>0</v>
      </c>
      <c r="G252" s="27">
        <v>0</v>
      </c>
      <c r="H252" s="27">
        <v>0</v>
      </c>
      <c r="I252" s="27">
        <v>0</v>
      </c>
      <c r="J252" s="27">
        <v>0</v>
      </c>
    </row>
    <row r="253" spans="1:10" s="8" customFormat="1" ht="15.75">
      <c r="A253" s="194"/>
      <c r="B253" s="195"/>
      <c r="C253" s="195"/>
      <c r="D253" s="26" t="s">
        <v>19</v>
      </c>
      <c r="E253" s="27">
        <v>23736.2</v>
      </c>
      <c r="F253" s="27">
        <v>23902.400000000001</v>
      </c>
      <c r="G253" s="27">
        <v>24005.3</v>
      </c>
      <c r="H253" s="27">
        <v>16932.900000000001</v>
      </c>
      <c r="I253" s="27">
        <v>16932.900000000001</v>
      </c>
      <c r="J253" s="27">
        <v>105509.7</v>
      </c>
    </row>
    <row r="254" spans="1:10" s="8" customFormat="1" ht="15.75">
      <c r="A254" s="194"/>
      <c r="B254" s="195"/>
      <c r="C254" s="195"/>
      <c r="D254" s="26" t="s">
        <v>20</v>
      </c>
      <c r="E254" s="27">
        <v>0</v>
      </c>
      <c r="F254" s="27">
        <v>0</v>
      </c>
      <c r="G254" s="27">
        <v>0</v>
      </c>
      <c r="H254" s="27">
        <v>0</v>
      </c>
      <c r="I254" s="27">
        <v>0</v>
      </c>
      <c r="J254" s="27">
        <v>0</v>
      </c>
    </row>
    <row r="255" spans="1:10" s="8" customFormat="1" ht="15.75">
      <c r="A255" s="194"/>
      <c r="B255" s="195"/>
      <c r="C255" s="195"/>
      <c r="D255" s="26" t="s">
        <v>21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</row>
    <row r="256" spans="1:10" s="8" customFormat="1" ht="21" customHeight="1">
      <c r="A256" s="196" t="s">
        <v>108</v>
      </c>
      <c r="B256" s="197" t="s">
        <v>36</v>
      </c>
      <c r="C256" s="197" t="s">
        <v>109</v>
      </c>
      <c r="D256" s="28" t="s">
        <v>17</v>
      </c>
      <c r="E256" s="29">
        <v>18227.2</v>
      </c>
      <c r="F256" s="29">
        <v>18393.400000000001</v>
      </c>
      <c r="G256" s="29">
        <v>18496.3</v>
      </c>
      <c r="H256" s="29">
        <v>14872.5</v>
      </c>
      <c r="I256" s="29">
        <v>14872.5</v>
      </c>
      <c r="J256" s="29">
        <v>84861.9</v>
      </c>
    </row>
    <row r="257" spans="1:10" s="8" customFormat="1" ht="21" customHeight="1">
      <c r="A257" s="196"/>
      <c r="B257" s="197"/>
      <c r="C257" s="197"/>
      <c r="D257" s="30" t="s">
        <v>18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</row>
    <row r="258" spans="1:10" s="8" customFormat="1" ht="21" customHeight="1">
      <c r="A258" s="196"/>
      <c r="B258" s="197"/>
      <c r="C258" s="197"/>
      <c r="D258" s="30" t="s">
        <v>19</v>
      </c>
      <c r="E258" s="31">
        <v>18227.2</v>
      </c>
      <c r="F258" s="31">
        <v>18393.400000000001</v>
      </c>
      <c r="G258" s="31">
        <v>18496.3</v>
      </c>
      <c r="H258" s="31">
        <v>14872.5</v>
      </c>
      <c r="I258" s="31">
        <v>14872.5</v>
      </c>
      <c r="J258" s="31">
        <v>84861.9</v>
      </c>
    </row>
    <row r="259" spans="1:10" s="8" customFormat="1" ht="21" customHeight="1">
      <c r="A259" s="196"/>
      <c r="B259" s="197"/>
      <c r="C259" s="197"/>
      <c r="D259" s="30" t="s">
        <v>20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</row>
    <row r="260" spans="1:10" s="8" customFormat="1" ht="21" customHeight="1">
      <c r="A260" s="196"/>
      <c r="B260" s="197"/>
      <c r="C260" s="197"/>
      <c r="D260" s="30" t="s">
        <v>21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</row>
    <row r="261" spans="1:10" s="8" customFormat="1" ht="20.25" customHeight="1">
      <c r="A261" s="196" t="s">
        <v>110</v>
      </c>
      <c r="B261" s="197" t="s">
        <v>36</v>
      </c>
      <c r="C261" s="197" t="s">
        <v>111</v>
      </c>
      <c r="D261" s="28" t="s">
        <v>17</v>
      </c>
      <c r="E261" s="29">
        <v>5509</v>
      </c>
      <c r="F261" s="29">
        <v>5509</v>
      </c>
      <c r="G261" s="29">
        <v>5509</v>
      </c>
      <c r="H261" s="29">
        <v>2060.4</v>
      </c>
      <c r="I261" s="29">
        <v>2060.4</v>
      </c>
      <c r="J261" s="29">
        <v>20647.8</v>
      </c>
    </row>
    <row r="262" spans="1:10" s="8" customFormat="1" ht="20.25" customHeight="1">
      <c r="A262" s="196"/>
      <c r="B262" s="197"/>
      <c r="C262" s="197"/>
      <c r="D262" s="30" t="s">
        <v>18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</row>
    <row r="263" spans="1:10" s="8" customFormat="1" ht="20.25" customHeight="1">
      <c r="A263" s="196"/>
      <c r="B263" s="197"/>
      <c r="C263" s="197"/>
      <c r="D263" s="30" t="s">
        <v>19</v>
      </c>
      <c r="E263" s="31">
        <v>5509</v>
      </c>
      <c r="F263" s="31">
        <v>5509</v>
      </c>
      <c r="G263" s="31">
        <v>5509</v>
      </c>
      <c r="H263" s="31">
        <v>2060.4</v>
      </c>
      <c r="I263" s="31">
        <v>2060.4</v>
      </c>
      <c r="J263" s="31">
        <v>20647.8</v>
      </c>
    </row>
    <row r="264" spans="1:10" s="8" customFormat="1" ht="20.25" customHeight="1">
      <c r="A264" s="196"/>
      <c r="B264" s="197"/>
      <c r="C264" s="197"/>
      <c r="D264" s="30" t="s">
        <v>20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</row>
    <row r="265" spans="1:10" s="8" customFormat="1" ht="20.25" customHeight="1">
      <c r="A265" s="196"/>
      <c r="B265" s="197"/>
      <c r="C265" s="197"/>
      <c r="D265" s="30" t="s">
        <v>21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</row>
    <row r="266" spans="1:10" s="8" customFormat="1" ht="15.75" customHeight="1">
      <c r="A266" s="194" t="s">
        <v>112</v>
      </c>
      <c r="B266" s="195" t="s">
        <v>36</v>
      </c>
      <c r="C266" s="195" t="s">
        <v>113</v>
      </c>
      <c r="D266" s="24" t="s">
        <v>17</v>
      </c>
      <c r="E266" s="25">
        <v>154980</v>
      </c>
      <c r="F266" s="25">
        <v>152720.6</v>
      </c>
      <c r="G266" s="25">
        <v>151666.70000000001</v>
      </c>
      <c r="H266" s="25">
        <v>133340.70000000001</v>
      </c>
      <c r="I266" s="25">
        <v>133340.70000000001</v>
      </c>
      <c r="J266" s="25">
        <v>726048.7</v>
      </c>
    </row>
    <row r="267" spans="1:10" s="8" customFormat="1" ht="15.75">
      <c r="A267" s="194"/>
      <c r="B267" s="195"/>
      <c r="C267" s="195"/>
      <c r="D267" s="26" t="s">
        <v>18</v>
      </c>
      <c r="E267" s="27">
        <v>11978.9</v>
      </c>
      <c r="F267" s="27">
        <v>12188.1</v>
      </c>
      <c r="G267" s="27">
        <v>12408.9</v>
      </c>
      <c r="H267" s="27">
        <v>12577.7</v>
      </c>
      <c r="I267" s="27">
        <v>12577.7</v>
      </c>
      <c r="J267" s="27">
        <v>61731.3</v>
      </c>
    </row>
    <row r="268" spans="1:10" ht="15.75">
      <c r="A268" s="194"/>
      <c r="B268" s="195"/>
      <c r="C268" s="195"/>
      <c r="D268" s="26" t="s">
        <v>19</v>
      </c>
      <c r="E268" s="27">
        <v>143001.1</v>
      </c>
      <c r="F268" s="27">
        <v>140532.5</v>
      </c>
      <c r="G268" s="27">
        <v>139257.79999999999</v>
      </c>
      <c r="H268" s="27">
        <v>120763</v>
      </c>
      <c r="I268" s="27">
        <v>120763</v>
      </c>
      <c r="J268" s="27">
        <v>664317.4</v>
      </c>
    </row>
    <row r="269" spans="1:10" ht="15.75">
      <c r="A269" s="194"/>
      <c r="B269" s="195"/>
      <c r="C269" s="195"/>
      <c r="D269" s="26" t="s">
        <v>20</v>
      </c>
      <c r="E269" s="27">
        <v>0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</row>
    <row r="270" spans="1:10" ht="15.75">
      <c r="A270" s="194"/>
      <c r="B270" s="195"/>
      <c r="C270" s="195"/>
      <c r="D270" s="26" t="s">
        <v>21</v>
      </c>
      <c r="E270" s="27">
        <v>0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</row>
  </sheetData>
  <autoFilter ref="A10:J270"/>
  <mergeCells count="165">
    <mergeCell ref="G1:J1"/>
    <mergeCell ref="G2:J2"/>
    <mergeCell ref="G3:J3"/>
    <mergeCell ref="A5:J5"/>
    <mergeCell ref="A9:A10"/>
    <mergeCell ref="B9:B10"/>
    <mergeCell ref="C9:C10"/>
    <mergeCell ref="D9:D10"/>
    <mergeCell ref="E9:J9"/>
    <mergeCell ref="A11:A15"/>
    <mergeCell ref="B11:B15"/>
    <mergeCell ref="C11:C15"/>
    <mergeCell ref="A16:A20"/>
    <mergeCell ref="B16:B20"/>
    <mergeCell ref="C16:C20"/>
    <mergeCell ref="A21:A25"/>
    <mergeCell ref="B21:B25"/>
    <mergeCell ref="C21:C25"/>
    <mergeCell ref="A26:A30"/>
    <mergeCell ref="B26:B30"/>
    <mergeCell ref="C26:C30"/>
    <mergeCell ref="A31:A35"/>
    <mergeCell ref="B31:B35"/>
    <mergeCell ref="C31:C35"/>
    <mergeCell ref="A36:A40"/>
    <mergeCell ref="B36:B40"/>
    <mergeCell ref="C36:C40"/>
    <mergeCell ref="A41:A45"/>
    <mergeCell ref="B41:B45"/>
    <mergeCell ref="C41:C45"/>
    <mergeCell ref="A46:A50"/>
    <mergeCell ref="B46:B50"/>
    <mergeCell ref="C46:C50"/>
    <mergeCell ref="A51:A55"/>
    <mergeCell ref="B51:B55"/>
    <mergeCell ref="C51:C55"/>
    <mergeCell ref="A56:A60"/>
    <mergeCell ref="B56:B60"/>
    <mergeCell ref="C56:C60"/>
    <mergeCell ref="A61:A65"/>
    <mergeCell ref="B61:B65"/>
    <mergeCell ref="C61:C65"/>
    <mergeCell ref="A66:A70"/>
    <mergeCell ref="B66:B70"/>
    <mergeCell ref="C66:C70"/>
    <mergeCell ref="A71:A75"/>
    <mergeCell ref="B71:B75"/>
    <mergeCell ref="C71:C75"/>
    <mergeCell ref="A76:A80"/>
    <mergeCell ref="B76:B80"/>
    <mergeCell ref="C76:C80"/>
    <mergeCell ref="A81:A85"/>
    <mergeCell ref="B81:B85"/>
    <mergeCell ref="C81:C85"/>
    <mergeCell ref="A86:A90"/>
    <mergeCell ref="B86:B90"/>
    <mergeCell ref="C86:C90"/>
    <mergeCell ref="A91:A95"/>
    <mergeCell ref="B91:B95"/>
    <mergeCell ref="C91:C95"/>
    <mergeCell ref="A96:A100"/>
    <mergeCell ref="B96:B100"/>
    <mergeCell ref="C96:C100"/>
    <mergeCell ref="A101:A105"/>
    <mergeCell ref="B101:B105"/>
    <mergeCell ref="C101:C105"/>
    <mergeCell ref="A106:A110"/>
    <mergeCell ref="B106:B110"/>
    <mergeCell ref="C106:C110"/>
    <mergeCell ref="A111:A115"/>
    <mergeCell ref="B111:B115"/>
    <mergeCell ref="C111:C115"/>
    <mergeCell ref="A116:A120"/>
    <mergeCell ref="B116:B120"/>
    <mergeCell ref="C116:C120"/>
    <mergeCell ref="A121:A125"/>
    <mergeCell ref="B121:B125"/>
    <mergeCell ref="C121:C125"/>
    <mergeCell ref="A126:A130"/>
    <mergeCell ref="B126:B130"/>
    <mergeCell ref="C126:C130"/>
    <mergeCell ref="A131:A135"/>
    <mergeCell ref="B131:B135"/>
    <mergeCell ref="C131:C135"/>
    <mergeCell ref="A136:A140"/>
    <mergeCell ref="B136:B140"/>
    <mergeCell ref="C136:C140"/>
    <mergeCell ref="A141:A145"/>
    <mergeCell ref="B141:B145"/>
    <mergeCell ref="C141:C145"/>
    <mergeCell ref="A146:A150"/>
    <mergeCell ref="B146:B150"/>
    <mergeCell ref="C146:C150"/>
    <mergeCell ref="A151:A155"/>
    <mergeCell ref="B151:B155"/>
    <mergeCell ref="C151:C155"/>
    <mergeCell ref="A156:A160"/>
    <mergeCell ref="B156:B160"/>
    <mergeCell ref="C156:C160"/>
    <mergeCell ref="A161:A165"/>
    <mergeCell ref="B161:B165"/>
    <mergeCell ref="C161:C165"/>
    <mergeCell ref="A166:A170"/>
    <mergeCell ref="B166:B170"/>
    <mergeCell ref="C166:C170"/>
    <mergeCell ref="A171:A175"/>
    <mergeCell ref="B171:B175"/>
    <mergeCell ref="C171:C175"/>
    <mergeCell ref="A176:A180"/>
    <mergeCell ref="B176:B180"/>
    <mergeCell ref="C176:C180"/>
    <mergeCell ref="A181:A185"/>
    <mergeCell ref="B181:B185"/>
    <mergeCell ref="C181:C185"/>
    <mergeCell ref="A186:A190"/>
    <mergeCell ref="B186:B190"/>
    <mergeCell ref="C186:C190"/>
    <mergeCell ref="A191:A195"/>
    <mergeCell ref="B191:B195"/>
    <mergeCell ref="C191:C195"/>
    <mergeCell ref="A196:A200"/>
    <mergeCell ref="B196:B200"/>
    <mergeCell ref="C196:C200"/>
    <mergeCell ref="A201:A205"/>
    <mergeCell ref="B201:B205"/>
    <mergeCell ref="C201:C205"/>
    <mergeCell ref="A206:A210"/>
    <mergeCell ref="B206:B210"/>
    <mergeCell ref="C206:C210"/>
    <mergeCell ref="A211:A215"/>
    <mergeCell ref="B211:B215"/>
    <mergeCell ref="C211:C215"/>
    <mergeCell ref="A216:A220"/>
    <mergeCell ref="B216:B220"/>
    <mergeCell ref="C216:C220"/>
    <mergeCell ref="A221:A225"/>
    <mergeCell ref="B221:B225"/>
    <mergeCell ref="C221:C225"/>
    <mergeCell ref="A226:A230"/>
    <mergeCell ref="B226:B230"/>
    <mergeCell ref="C226:C230"/>
    <mergeCell ref="A231:A235"/>
    <mergeCell ref="B231:B235"/>
    <mergeCell ref="C231:C235"/>
    <mergeCell ref="A236:A240"/>
    <mergeCell ref="B236:B240"/>
    <mergeCell ref="C236:C240"/>
    <mergeCell ref="A241:A245"/>
    <mergeCell ref="B241:B245"/>
    <mergeCell ref="C241:C245"/>
    <mergeCell ref="A246:A250"/>
    <mergeCell ref="B246:B250"/>
    <mergeCell ref="C246:C250"/>
    <mergeCell ref="A266:A270"/>
    <mergeCell ref="B266:B270"/>
    <mergeCell ref="C266:C270"/>
    <mergeCell ref="A251:A255"/>
    <mergeCell ref="B251:B255"/>
    <mergeCell ref="C251:C255"/>
    <mergeCell ref="A256:A260"/>
    <mergeCell ref="B256:B260"/>
    <mergeCell ref="C256:C260"/>
    <mergeCell ref="A261:A265"/>
    <mergeCell ref="B261:B265"/>
    <mergeCell ref="C261:C265"/>
  </mergeCells>
  <pageMargins left="0.70833333333333304" right="0.70833333333333304" top="0.74791666666666701" bottom="0.74791666666666701" header="0.511811023622047" footer="0.511811023622047"/>
  <pageSetup paperSize="9" scale="1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08"/>
  <sheetViews>
    <sheetView tabSelected="1" view="pageBreakPreview" topLeftCell="A379" zoomScale="60" zoomScaleNormal="100" zoomScalePageLayoutView="70" workbookViewId="0">
      <selection activeCell="N406" sqref="N406"/>
    </sheetView>
  </sheetViews>
  <sheetFormatPr defaultColWidth="9.140625" defaultRowHeight="18.75"/>
  <cols>
    <col min="1" max="1" width="6.140625" style="33" customWidth="1"/>
    <col min="2" max="2" width="48.140625" style="34" customWidth="1"/>
    <col min="3" max="3" width="35.5703125" style="34" customWidth="1"/>
    <col min="4" max="4" width="22.28515625" style="35" customWidth="1"/>
    <col min="5" max="5" width="20.28515625" style="36" customWidth="1"/>
    <col min="6" max="6" width="20.140625" style="137" customWidth="1"/>
    <col min="7" max="7" width="19.7109375" style="34" customWidth="1"/>
    <col min="8" max="9" width="20.5703125" style="34" customWidth="1"/>
    <col min="10" max="14" width="20.5703125" style="37" customWidth="1"/>
    <col min="15" max="15" width="22" style="160" customWidth="1"/>
    <col min="16" max="257" width="9.140625" style="3"/>
    <col min="258" max="258" width="6.140625" style="3" customWidth="1"/>
    <col min="259" max="259" width="19.140625" style="3" customWidth="1"/>
    <col min="260" max="260" width="39.42578125" style="3" customWidth="1"/>
    <col min="261" max="261" width="35.5703125" style="3" customWidth="1"/>
    <col min="262" max="263" width="17.85546875" style="3" customWidth="1"/>
    <col min="264" max="264" width="18.140625" style="3" customWidth="1"/>
    <col min="265" max="265" width="18.7109375" style="3" customWidth="1"/>
    <col min="266" max="268" width="17.85546875" style="3" customWidth="1"/>
    <col min="269" max="269" width="18.140625" style="3" customWidth="1"/>
    <col min="270" max="270" width="17.85546875" style="3" customWidth="1"/>
    <col min="271" max="513" width="9.140625" style="3"/>
    <col min="514" max="514" width="6.140625" style="3" customWidth="1"/>
    <col min="515" max="515" width="19.140625" style="3" customWidth="1"/>
    <col min="516" max="516" width="39.42578125" style="3" customWidth="1"/>
    <col min="517" max="517" width="35.5703125" style="3" customWidth="1"/>
    <col min="518" max="519" width="17.85546875" style="3" customWidth="1"/>
    <col min="520" max="520" width="18.140625" style="3" customWidth="1"/>
    <col min="521" max="521" width="18.7109375" style="3" customWidth="1"/>
    <col min="522" max="524" width="17.85546875" style="3" customWidth="1"/>
    <col min="525" max="525" width="18.140625" style="3" customWidth="1"/>
    <col min="526" max="526" width="17.85546875" style="3" customWidth="1"/>
    <col min="527" max="769" width="9.140625" style="3"/>
    <col min="770" max="770" width="6.140625" style="3" customWidth="1"/>
    <col min="771" max="771" width="19.140625" style="3" customWidth="1"/>
    <col min="772" max="772" width="39.42578125" style="3" customWidth="1"/>
    <col min="773" max="773" width="35.5703125" style="3" customWidth="1"/>
    <col min="774" max="775" width="17.85546875" style="3" customWidth="1"/>
    <col min="776" max="776" width="18.140625" style="3" customWidth="1"/>
    <col min="777" max="777" width="18.7109375" style="3" customWidth="1"/>
    <col min="778" max="780" width="17.85546875" style="3" customWidth="1"/>
    <col min="781" max="781" width="18.140625" style="3" customWidth="1"/>
    <col min="782" max="782" width="17.85546875" style="3" customWidth="1"/>
    <col min="783" max="1024" width="9.140625" style="3"/>
  </cols>
  <sheetData>
    <row r="1" spans="1:15" ht="39" customHeight="1">
      <c r="A1" s="38"/>
      <c r="B1" s="39"/>
      <c r="C1" s="39"/>
      <c r="D1" s="39"/>
      <c r="E1" s="40"/>
      <c r="F1" s="242" t="s">
        <v>201</v>
      </c>
      <c r="G1" s="242"/>
      <c r="H1" s="242"/>
      <c r="I1" s="242"/>
      <c r="J1" s="242"/>
      <c r="K1" s="242"/>
      <c r="L1" s="242"/>
      <c r="M1" s="242"/>
      <c r="N1" s="242"/>
      <c r="O1" s="242"/>
    </row>
    <row r="2" spans="1:15" ht="23.25" customHeight="1">
      <c r="A2" s="38"/>
      <c r="B2" s="39"/>
      <c r="C2" s="39"/>
      <c r="D2" s="39"/>
      <c r="E2" s="40"/>
      <c r="F2" s="130"/>
      <c r="G2" s="102"/>
      <c r="H2" s="102"/>
      <c r="I2" s="102"/>
      <c r="J2" s="103"/>
      <c r="K2" s="103"/>
      <c r="L2" s="103"/>
      <c r="M2" s="103"/>
      <c r="N2" s="103"/>
      <c r="O2" s="130"/>
    </row>
    <row r="3" spans="1:15" ht="42" customHeight="1">
      <c r="A3" s="38"/>
      <c r="B3" s="39"/>
      <c r="C3" s="39"/>
      <c r="D3" s="39"/>
      <c r="E3" s="40"/>
      <c r="F3" s="242" t="s">
        <v>195</v>
      </c>
      <c r="G3" s="242"/>
      <c r="H3" s="242"/>
      <c r="I3" s="242"/>
      <c r="J3" s="242"/>
      <c r="K3" s="242"/>
      <c r="L3" s="242"/>
      <c r="M3" s="242"/>
      <c r="N3" s="242"/>
      <c r="O3" s="242"/>
    </row>
    <row r="4" spans="1:15" ht="16.5" customHeight="1">
      <c r="A4" s="38"/>
      <c r="B4" s="39"/>
      <c r="C4" s="39"/>
      <c r="D4" s="39"/>
      <c r="E4" s="40"/>
      <c r="F4" s="131"/>
      <c r="G4" s="104"/>
      <c r="H4" s="104"/>
      <c r="I4" s="104"/>
      <c r="J4" s="105"/>
      <c r="K4" s="105"/>
      <c r="L4" s="105"/>
      <c r="M4" s="105"/>
      <c r="N4" s="105"/>
      <c r="O4" s="155"/>
    </row>
    <row r="5" spans="1:15" ht="43.5" customHeight="1">
      <c r="A5" s="38"/>
      <c r="B5" s="39"/>
      <c r="C5" s="39"/>
      <c r="D5" s="39"/>
      <c r="E5" s="40"/>
      <c r="F5" s="242" t="s">
        <v>194</v>
      </c>
      <c r="G5" s="242"/>
      <c r="H5" s="242"/>
      <c r="I5" s="242"/>
      <c r="J5" s="242"/>
      <c r="K5" s="242"/>
      <c r="L5" s="242"/>
      <c r="M5" s="242"/>
      <c r="N5" s="242"/>
      <c r="O5" s="242"/>
    </row>
    <row r="6" spans="1:15">
      <c r="A6" s="38"/>
      <c r="B6" s="39"/>
      <c r="C6" s="39"/>
      <c r="D6" s="39"/>
      <c r="E6" s="40"/>
      <c r="F6" s="132"/>
      <c r="G6" s="41"/>
      <c r="H6" s="41"/>
      <c r="I6" s="41"/>
      <c r="J6" s="42"/>
      <c r="K6" s="42"/>
      <c r="L6" s="42"/>
      <c r="M6" s="42"/>
      <c r="N6" s="42"/>
      <c r="O6" s="156"/>
    </row>
    <row r="7" spans="1:15">
      <c r="A7" s="38"/>
      <c r="B7" s="39"/>
      <c r="C7" s="39"/>
      <c r="D7" s="39"/>
      <c r="E7" s="40"/>
      <c r="F7" s="132"/>
      <c r="G7" s="41"/>
      <c r="H7" s="41"/>
      <c r="I7" s="41"/>
      <c r="J7" s="42"/>
      <c r="K7" s="42"/>
      <c r="L7" s="42"/>
      <c r="M7" s="42"/>
      <c r="N7" s="42"/>
      <c r="O7" s="156"/>
    </row>
    <row r="8" spans="1:15">
      <c r="A8" s="38"/>
      <c r="B8" s="39"/>
      <c r="C8" s="39"/>
      <c r="D8" s="39"/>
      <c r="E8" s="40"/>
      <c r="F8" s="132"/>
      <c r="G8" s="41"/>
      <c r="H8" s="41"/>
      <c r="I8" s="41"/>
      <c r="J8" s="42"/>
      <c r="K8" s="42"/>
      <c r="L8" s="42"/>
      <c r="M8" s="42"/>
      <c r="N8" s="42"/>
      <c r="O8" s="157"/>
    </row>
    <row r="9" spans="1:15" ht="42">
      <c r="A9" s="243" t="s">
        <v>114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</row>
    <row r="10" spans="1:15" s="8" customFormat="1" ht="33.75" customHeight="1">
      <c r="A10" s="244" t="s">
        <v>115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</row>
    <row r="11" spans="1:15" s="8" customFormat="1">
      <c r="A11" s="43"/>
      <c r="B11" s="44"/>
      <c r="C11" s="44"/>
      <c r="D11" s="45" t="e">
        <f>#REF!</f>
        <v>#REF!</v>
      </c>
      <c r="E11" s="46" t="e">
        <f>#REF!</f>
        <v>#REF!</v>
      </c>
      <c r="F11" s="138" t="e">
        <f>#REF!</f>
        <v>#REF!</v>
      </c>
      <c r="G11" s="120" t="e">
        <f>#REF!</f>
        <v>#REF!</v>
      </c>
      <c r="H11" s="120" t="e">
        <f>#REF!</f>
        <v>#REF!</v>
      </c>
      <c r="I11" s="117"/>
      <c r="J11" s="45"/>
      <c r="K11" s="45"/>
      <c r="L11" s="45"/>
      <c r="M11" s="45"/>
      <c r="N11" s="45"/>
      <c r="O11" s="158"/>
    </row>
    <row r="12" spans="1:15" s="8" customFormat="1">
      <c r="A12" s="43"/>
      <c r="B12" s="44"/>
      <c r="C12" s="44"/>
      <c r="D12" s="45"/>
      <c r="E12" s="46"/>
      <c r="F12" s="138"/>
      <c r="G12" s="120"/>
      <c r="H12" s="120"/>
      <c r="I12" s="117"/>
      <c r="J12" s="45"/>
      <c r="K12" s="45"/>
      <c r="L12" s="45"/>
      <c r="M12" s="45"/>
      <c r="N12" s="45"/>
      <c r="O12" s="158"/>
    </row>
    <row r="13" spans="1:15" s="8" customFormat="1">
      <c r="A13" s="33"/>
      <c r="B13" s="34"/>
      <c r="C13" s="34"/>
      <c r="D13" s="47" t="e">
        <f>D11-D16</f>
        <v>#REF!</v>
      </c>
      <c r="E13" s="48" t="e">
        <f>E11-E16</f>
        <v>#REF!</v>
      </c>
      <c r="F13" s="139" t="e">
        <f>F11-F16</f>
        <v>#REF!</v>
      </c>
      <c r="G13" s="121" t="e">
        <f>G11-G16</f>
        <v>#REF!</v>
      </c>
      <c r="H13" s="121" t="e">
        <f>H11-H16</f>
        <v>#REF!</v>
      </c>
      <c r="I13" s="118"/>
      <c r="J13" s="47"/>
      <c r="K13" s="47"/>
      <c r="L13" s="47"/>
      <c r="M13" s="47"/>
      <c r="N13" s="47"/>
      <c r="O13" s="156"/>
    </row>
    <row r="14" spans="1:15" s="8" customFormat="1" ht="30.75" customHeight="1">
      <c r="A14" s="245" t="s">
        <v>4</v>
      </c>
      <c r="B14" s="246" t="s">
        <v>116</v>
      </c>
      <c r="C14" s="246" t="s">
        <v>117</v>
      </c>
      <c r="D14" s="247" t="s">
        <v>118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</row>
    <row r="15" spans="1:15" s="8" customFormat="1" ht="36" customHeight="1">
      <c r="A15" s="245"/>
      <c r="B15" s="246"/>
      <c r="C15" s="246"/>
      <c r="D15" s="49" t="s">
        <v>9</v>
      </c>
      <c r="E15" s="50" t="s">
        <v>10</v>
      </c>
      <c r="F15" s="153" t="s">
        <v>203</v>
      </c>
      <c r="G15" s="106" t="s">
        <v>12</v>
      </c>
      <c r="H15" s="106" t="s">
        <v>13</v>
      </c>
      <c r="I15" s="51" t="s">
        <v>119</v>
      </c>
      <c r="J15" s="51" t="s">
        <v>120</v>
      </c>
      <c r="K15" s="51" t="s">
        <v>121</v>
      </c>
      <c r="L15" s="51" t="s">
        <v>122</v>
      </c>
      <c r="M15" s="51" t="s">
        <v>123</v>
      </c>
      <c r="N15" s="51" t="s">
        <v>124</v>
      </c>
      <c r="O15" s="154" t="s">
        <v>14</v>
      </c>
    </row>
    <row r="16" spans="1:15" s="56" customFormat="1" ht="18.75" customHeight="1">
      <c r="A16" s="223"/>
      <c r="B16" s="224" t="s">
        <v>125</v>
      </c>
      <c r="C16" s="54" t="s">
        <v>17</v>
      </c>
      <c r="D16" s="55">
        <f t="shared" ref="D16:O16" si="0">D17+D21+D32+D33</f>
        <v>15947574.479999999</v>
      </c>
      <c r="E16" s="55">
        <f t="shared" si="0"/>
        <v>17438783.750000004</v>
      </c>
      <c r="F16" s="126">
        <f t="shared" si="0"/>
        <v>19819610.670000002</v>
      </c>
      <c r="G16" s="107">
        <f t="shared" si="0"/>
        <v>20284638.579999998</v>
      </c>
      <c r="H16" s="107">
        <f t="shared" si="0"/>
        <v>19787046.170000002</v>
      </c>
      <c r="I16" s="107">
        <f t="shared" si="0"/>
        <v>19094089.770000003</v>
      </c>
      <c r="J16" s="163">
        <f t="shared" si="0"/>
        <v>17742309.319999997</v>
      </c>
      <c r="K16" s="163">
        <f t="shared" si="0"/>
        <v>17742309.319999997</v>
      </c>
      <c r="L16" s="163">
        <f t="shared" si="0"/>
        <v>17742309.319999997</v>
      </c>
      <c r="M16" s="163">
        <f t="shared" si="0"/>
        <v>17742309.319999997</v>
      </c>
      <c r="N16" s="163">
        <f t="shared" si="0"/>
        <v>17742309.319999997</v>
      </c>
      <c r="O16" s="163">
        <f t="shared" si="0"/>
        <v>201083290.01999998</v>
      </c>
    </row>
    <row r="17" spans="1:15" s="56" customFormat="1">
      <c r="A17" s="223"/>
      <c r="B17" s="224"/>
      <c r="C17" s="184" t="s">
        <v>204</v>
      </c>
      <c r="D17" s="55">
        <f>D19</f>
        <v>1320942.7</v>
      </c>
      <c r="E17" s="55">
        <f>E19+E20</f>
        <v>2036725.3699999996</v>
      </c>
      <c r="F17" s="126">
        <f>F19+F20</f>
        <v>1823154.2300000002</v>
      </c>
      <c r="G17" s="107">
        <f>G19+G20</f>
        <v>1952796.2</v>
      </c>
      <c r="H17" s="107">
        <f t="shared" ref="H17:N17" si="1">H19</f>
        <v>2054610.9999999998</v>
      </c>
      <c r="I17" s="107">
        <f t="shared" si="1"/>
        <v>1492044.0999999999</v>
      </c>
      <c r="J17" s="163">
        <f t="shared" si="1"/>
        <v>1779959.3999999997</v>
      </c>
      <c r="K17" s="163">
        <f t="shared" si="1"/>
        <v>1779959.3999999997</v>
      </c>
      <c r="L17" s="163">
        <f t="shared" si="1"/>
        <v>1779959.3999999997</v>
      </c>
      <c r="M17" s="163">
        <f t="shared" si="1"/>
        <v>1779959.3999999997</v>
      </c>
      <c r="N17" s="163">
        <f t="shared" si="1"/>
        <v>1779959.3999999997</v>
      </c>
      <c r="O17" s="163">
        <f>O19+O20</f>
        <v>19580070.599999998</v>
      </c>
    </row>
    <row r="18" spans="1:15" s="56" customFormat="1">
      <c r="A18" s="223"/>
      <c r="B18" s="224"/>
      <c r="C18" s="54" t="s">
        <v>126</v>
      </c>
      <c r="D18" s="57"/>
      <c r="E18" s="57"/>
      <c r="F18" s="129"/>
      <c r="G18" s="63"/>
      <c r="H18" s="63"/>
      <c r="I18" s="63"/>
      <c r="J18" s="166"/>
      <c r="K18" s="166"/>
      <c r="L18" s="166"/>
      <c r="M18" s="166"/>
      <c r="N18" s="166"/>
      <c r="O18" s="166"/>
    </row>
    <row r="19" spans="1:15" s="58" customFormat="1" ht="37.5">
      <c r="A19" s="223"/>
      <c r="B19" s="224"/>
      <c r="C19" s="54" t="s">
        <v>127</v>
      </c>
      <c r="D19" s="55">
        <f>D36+D136+D193+D259+D352+D391</f>
        <v>1320942.7</v>
      </c>
      <c r="E19" s="55">
        <f>E36+E136+E193+E259+E305+E391</f>
        <v>2032089.2999999996</v>
      </c>
      <c r="F19" s="126">
        <f>F36+F136+F193+F259+F305+F352+F391</f>
        <v>1815830.5300000003</v>
      </c>
      <c r="G19" s="107">
        <f>G36+G136+G193+G259+G352+G391</f>
        <v>1883095.0999999999</v>
      </c>
      <c r="H19" s="107">
        <f>H36+H136+H193+H259+H305+H352+H391</f>
        <v>2054610.9999999998</v>
      </c>
      <c r="I19" s="107">
        <f>I36+I136+I193+I305+I352+I391</f>
        <v>1492044.0999999999</v>
      </c>
      <c r="J19" s="163">
        <f>J36+J136+J193+J391+J259</f>
        <v>1779959.3999999997</v>
      </c>
      <c r="K19" s="177">
        <f>K36+K136+K193+K391+K259</f>
        <v>1779959.3999999997</v>
      </c>
      <c r="L19" s="177">
        <f>L36+L136+L193+L391+L259</f>
        <v>1779959.3999999997</v>
      </c>
      <c r="M19" s="177">
        <f>M36+M136+M193+M391+M259</f>
        <v>1779959.3999999997</v>
      </c>
      <c r="N19" s="177">
        <f>N36+N136+N193+N391+N259</f>
        <v>1779959.3999999997</v>
      </c>
      <c r="O19" s="163">
        <f>D19+E19+F19+G19+H19+I19+J19+K19+L19+M19+N19</f>
        <v>19498409.729999997</v>
      </c>
    </row>
    <row r="20" spans="1:15" s="58" customFormat="1" ht="63.75" customHeight="1">
      <c r="A20" s="223"/>
      <c r="B20" s="224"/>
      <c r="C20" s="185" t="s">
        <v>200</v>
      </c>
      <c r="D20" s="59" t="s">
        <v>128</v>
      </c>
      <c r="E20" s="55">
        <f>E306</f>
        <v>4636.07</v>
      </c>
      <c r="F20" s="126">
        <f>F306</f>
        <v>7323.7</v>
      </c>
      <c r="G20" s="107">
        <f>G306</f>
        <v>69701.100000000006</v>
      </c>
      <c r="H20" s="110" t="s">
        <v>128</v>
      </c>
      <c r="I20" s="110" t="s">
        <v>128</v>
      </c>
      <c r="J20" s="59" t="s">
        <v>128</v>
      </c>
      <c r="K20" s="59" t="s">
        <v>128</v>
      </c>
      <c r="L20" s="59" t="s">
        <v>128</v>
      </c>
      <c r="M20" s="59" t="s">
        <v>128</v>
      </c>
      <c r="N20" s="59" t="s">
        <v>128</v>
      </c>
      <c r="O20" s="126">
        <f>E20+F20+G20</f>
        <v>81660.87000000001</v>
      </c>
    </row>
    <row r="21" spans="1:15" s="56" customFormat="1">
      <c r="A21" s="223"/>
      <c r="B21" s="224"/>
      <c r="C21" s="171" t="s">
        <v>129</v>
      </c>
      <c r="D21" s="55">
        <f t="shared" ref="D21:E21" si="2">D23+D24+D25+D26+D27</f>
        <v>14586815.07</v>
      </c>
      <c r="E21" s="55">
        <f t="shared" si="2"/>
        <v>15313707.330000002</v>
      </c>
      <c r="F21" s="126">
        <f>F23+F24+F25+F26+F27+F28</f>
        <v>17967979.82</v>
      </c>
      <c r="G21" s="126">
        <f t="shared" ref="G21:N21" si="3">G23+G24+G25+G26+G27+G28</f>
        <v>18319140.399999999</v>
      </c>
      <c r="H21" s="126">
        <f t="shared" si="3"/>
        <v>17724714.600000001</v>
      </c>
      <c r="I21" s="126">
        <f t="shared" si="3"/>
        <v>17595644.800000001</v>
      </c>
      <c r="J21" s="126">
        <f t="shared" si="3"/>
        <v>15938957.599999998</v>
      </c>
      <c r="K21" s="126">
        <f t="shared" si="3"/>
        <v>15938957.599999998</v>
      </c>
      <c r="L21" s="126">
        <f t="shared" si="3"/>
        <v>15938957.599999998</v>
      </c>
      <c r="M21" s="126">
        <f t="shared" si="3"/>
        <v>15938957.599999998</v>
      </c>
      <c r="N21" s="126">
        <f t="shared" si="3"/>
        <v>15938957.599999998</v>
      </c>
      <c r="O21" s="126">
        <f>O23+O24+O25+O26+O27+O28</f>
        <v>181202790.01999998</v>
      </c>
    </row>
    <row r="22" spans="1:15" s="56" customFormat="1">
      <c r="A22" s="223"/>
      <c r="B22" s="224"/>
      <c r="C22" s="54" t="s">
        <v>126</v>
      </c>
      <c r="D22" s="57"/>
      <c r="E22" s="57"/>
      <c r="F22" s="129"/>
      <c r="G22" s="63"/>
      <c r="H22" s="63"/>
      <c r="I22" s="63"/>
      <c r="J22" s="57"/>
      <c r="K22" s="57"/>
      <c r="L22" s="57"/>
      <c r="M22" s="57"/>
      <c r="N22" s="57"/>
      <c r="O22" s="127"/>
    </row>
    <row r="23" spans="1:15" s="58" customFormat="1" ht="37.5">
      <c r="A23" s="223"/>
      <c r="B23" s="224"/>
      <c r="C23" s="54" t="s">
        <v>127</v>
      </c>
      <c r="D23" s="55">
        <f t="shared" ref="D23:N23" si="4">D39+D142+D198+D264+D309+D356+D394</f>
        <v>9744689.1700000018</v>
      </c>
      <c r="E23" s="55">
        <f t="shared" si="4"/>
        <v>10158899.400000002</v>
      </c>
      <c r="F23" s="126">
        <f t="shared" si="4"/>
        <v>11986104.720000001</v>
      </c>
      <c r="G23" s="107">
        <f t="shared" si="4"/>
        <v>12208500.699999999</v>
      </c>
      <c r="H23" s="107">
        <f t="shared" si="4"/>
        <v>11632955.800000001</v>
      </c>
      <c r="I23" s="107">
        <f t="shared" si="4"/>
        <v>11490985.199999999</v>
      </c>
      <c r="J23" s="55">
        <f t="shared" si="4"/>
        <v>10508201.799999999</v>
      </c>
      <c r="K23" s="55">
        <f t="shared" si="4"/>
        <v>10508201.799999999</v>
      </c>
      <c r="L23" s="55">
        <f t="shared" si="4"/>
        <v>10508201.799999999</v>
      </c>
      <c r="M23" s="55">
        <f t="shared" si="4"/>
        <v>10508201.799999999</v>
      </c>
      <c r="N23" s="55">
        <f t="shared" si="4"/>
        <v>10508201.799999999</v>
      </c>
      <c r="O23" s="126">
        <f>D23+E23+F23+G23+H23+I23+J23+K23+L23+M23+N23</f>
        <v>119763143.98999999</v>
      </c>
    </row>
    <row r="24" spans="1:15" s="58" customFormat="1" ht="37.5">
      <c r="A24" s="223"/>
      <c r="B24" s="224"/>
      <c r="C24" s="54" t="s">
        <v>130</v>
      </c>
      <c r="D24" s="55">
        <f t="shared" ref="D24:N24" si="5">D40+D143+D265</f>
        <v>4638203.5</v>
      </c>
      <c r="E24" s="55">
        <f t="shared" si="5"/>
        <v>4863780.7</v>
      </c>
      <c r="F24" s="126">
        <f t="shared" si="5"/>
        <v>5586957</v>
      </c>
      <c r="G24" s="107">
        <f t="shared" si="5"/>
        <v>5714902</v>
      </c>
      <c r="H24" s="107">
        <f t="shared" si="5"/>
        <v>5729049</v>
      </c>
      <c r="I24" s="107">
        <f t="shared" si="5"/>
        <v>5741440</v>
      </c>
      <c r="J24" s="55">
        <f t="shared" si="5"/>
        <v>5128800</v>
      </c>
      <c r="K24" s="55">
        <f t="shared" si="5"/>
        <v>5128800</v>
      </c>
      <c r="L24" s="55">
        <f t="shared" si="5"/>
        <v>5128800</v>
      </c>
      <c r="M24" s="55">
        <f t="shared" si="5"/>
        <v>5128800</v>
      </c>
      <c r="N24" s="55">
        <f t="shared" si="5"/>
        <v>5128800</v>
      </c>
      <c r="O24" s="126">
        <f>D24+E24+F24+G24+H24+I24+J24+K24+L24+M24+N24</f>
        <v>57918332.200000003</v>
      </c>
    </row>
    <row r="25" spans="1:15" s="58" customFormat="1" ht="56.25">
      <c r="A25" s="223"/>
      <c r="B25" s="224"/>
      <c r="C25" s="54" t="s">
        <v>131</v>
      </c>
      <c r="D25" s="55">
        <f t="shared" ref="D25:N25" si="6">D310</f>
        <v>14293.6</v>
      </c>
      <c r="E25" s="55">
        <f t="shared" si="6"/>
        <v>23578.9</v>
      </c>
      <c r="F25" s="126">
        <f t="shared" si="6"/>
        <v>30907.7</v>
      </c>
      <c r="G25" s="107">
        <f t="shared" si="6"/>
        <v>34385.300000000003</v>
      </c>
      <c r="H25" s="107">
        <f t="shared" si="6"/>
        <v>34385.300000000003</v>
      </c>
      <c r="I25" s="107">
        <f t="shared" si="6"/>
        <v>34385.300000000003</v>
      </c>
      <c r="J25" s="55">
        <f t="shared" si="6"/>
        <v>32592.7</v>
      </c>
      <c r="K25" s="55">
        <f t="shared" si="6"/>
        <v>32592.7</v>
      </c>
      <c r="L25" s="55">
        <f t="shared" si="6"/>
        <v>32592.7</v>
      </c>
      <c r="M25" s="55">
        <f t="shared" si="6"/>
        <v>32592.7</v>
      </c>
      <c r="N25" s="55">
        <f t="shared" si="6"/>
        <v>32592.7</v>
      </c>
      <c r="O25" s="126">
        <f>D25+E25+F25+G25+H25+I25+J25+K25+L25+M25+N25</f>
        <v>334899.60000000003</v>
      </c>
    </row>
    <row r="26" spans="1:15" s="58" customFormat="1" ht="56.25">
      <c r="A26" s="223"/>
      <c r="B26" s="224"/>
      <c r="C26" s="54" t="s">
        <v>132</v>
      </c>
      <c r="D26" s="55">
        <f t="shared" ref="D26:N26" si="7">D311</f>
        <v>1170.2</v>
      </c>
      <c r="E26" s="55">
        <f t="shared" si="7"/>
        <v>11966.3</v>
      </c>
      <c r="F26" s="126">
        <f t="shared" si="7"/>
        <v>18355.7</v>
      </c>
      <c r="G26" s="107">
        <f t="shared" si="7"/>
        <v>18555</v>
      </c>
      <c r="H26" s="107">
        <f t="shared" si="7"/>
        <v>17587.7</v>
      </c>
      <c r="I26" s="107">
        <f t="shared" si="7"/>
        <v>17587.7</v>
      </c>
      <c r="J26" s="55">
        <f t="shared" si="7"/>
        <v>15755.7</v>
      </c>
      <c r="K26" s="55">
        <f t="shared" si="7"/>
        <v>15755.7</v>
      </c>
      <c r="L26" s="55">
        <f t="shared" si="7"/>
        <v>15755.7</v>
      </c>
      <c r="M26" s="55">
        <f t="shared" si="7"/>
        <v>15755.7</v>
      </c>
      <c r="N26" s="55">
        <f t="shared" si="7"/>
        <v>15755.7</v>
      </c>
      <c r="O26" s="126">
        <f>D26+E26+F26+G26+H26+I26+J26+K26+L26+M26+N26</f>
        <v>164001.1</v>
      </c>
    </row>
    <row r="27" spans="1:15" s="58" customFormat="1" ht="67.5" customHeight="1">
      <c r="A27" s="223"/>
      <c r="B27" s="224"/>
      <c r="C27" s="171" t="s">
        <v>200</v>
      </c>
      <c r="D27" s="55">
        <f t="shared" ref="D27:N27" si="8">D312+D357</f>
        <v>188458.6</v>
      </c>
      <c r="E27" s="55">
        <f t="shared" si="8"/>
        <v>255482.03</v>
      </c>
      <c r="F27" s="126">
        <f>F312+F357</f>
        <v>341925.1</v>
      </c>
      <c r="G27" s="107">
        <f t="shared" si="8"/>
        <v>338087.39999999997</v>
      </c>
      <c r="H27" s="107">
        <f t="shared" si="8"/>
        <v>306272.3</v>
      </c>
      <c r="I27" s="107">
        <f t="shared" si="8"/>
        <v>306782.09999999998</v>
      </c>
      <c r="J27" s="55">
        <f t="shared" si="8"/>
        <v>253607.4</v>
      </c>
      <c r="K27" s="55">
        <f t="shared" si="8"/>
        <v>253607.4</v>
      </c>
      <c r="L27" s="55">
        <f t="shared" si="8"/>
        <v>253607.4</v>
      </c>
      <c r="M27" s="55">
        <f t="shared" si="8"/>
        <v>253607.4</v>
      </c>
      <c r="N27" s="55">
        <f t="shared" si="8"/>
        <v>253607.4</v>
      </c>
      <c r="O27" s="126">
        <f>D27+E27+F27+G27+H27+I27+J27+K27+L27+M27+N27</f>
        <v>3005044.5299999993</v>
      </c>
    </row>
    <row r="28" spans="1:15" s="58" customFormat="1" ht="56.25" customHeight="1">
      <c r="A28" s="223"/>
      <c r="B28" s="224"/>
      <c r="C28" s="150" t="s">
        <v>198</v>
      </c>
      <c r="D28" s="111" t="s">
        <v>128</v>
      </c>
      <c r="E28" s="111" t="s">
        <v>128</v>
      </c>
      <c r="F28" s="126">
        <f>F313</f>
        <v>3729.6</v>
      </c>
      <c r="G28" s="126">
        <f t="shared" ref="G28:N28" si="9">G313</f>
        <v>4710</v>
      </c>
      <c r="H28" s="126">
        <f t="shared" si="9"/>
        <v>4464.5</v>
      </c>
      <c r="I28" s="126">
        <f t="shared" si="9"/>
        <v>4464.5</v>
      </c>
      <c r="J28" s="126">
        <f t="shared" si="9"/>
        <v>0</v>
      </c>
      <c r="K28" s="126">
        <f t="shared" si="9"/>
        <v>0</v>
      </c>
      <c r="L28" s="126">
        <f t="shared" si="9"/>
        <v>0</v>
      </c>
      <c r="M28" s="126">
        <f t="shared" si="9"/>
        <v>0</v>
      </c>
      <c r="N28" s="126">
        <f t="shared" si="9"/>
        <v>0</v>
      </c>
      <c r="O28" s="126">
        <f>F28+G28+H28+I28+J28+K28+L28+M28+N28</f>
        <v>17368.599999999999</v>
      </c>
    </row>
    <row r="29" spans="1:15" s="58" customFormat="1" ht="56.25">
      <c r="A29" s="223"/>
      <c r="B29" s="224"/>
      <c r="C29" s="54" t="s">
        <v>134</v>
      </c>
      <c r="D29" s="57" t="s">
        <v>135</v>
      </c>
      <c r="E29" s="57" t="s">
        <v>135</v>
      </c>
      <c r="F29" s="126" t="s">
        <v>135</v>
      </c>
      <c r="G29" s="111" t="s">
        <v>135</v>
      </c>
      <c r="H29" s="111" t="s">
        <v>135</v>
      </c>
      <c r="I29" s="111" t="s">
        <v>135</v>
      </c>
      <c r="J29" s="111" t="s">
        <v>135</v>
      </c>
      <c r="K29" s="111" t="s">
        <v>135</v>
      </c>
      <c r="L29" s="111" t="s">
        <v>135</v>
      </c>
      <c r="M29" s="111" t="s">
        <v>135</v>
      </c>
      <c r="N29" s="111" t="s">
        <v>135</v>
      </c>
      <c r="O29" s="127" t="s">
        <v>135</v>
      </c>
    </row>
    <row r="30" spans="1:15" s="58" customFormat="1" ht="56.25">
      <c r="A30" s="223"/>
      <c r="B30" s="224"/>
      <c r="C30" s="54" t="s">
        <v>136</v>
      </c>
      <c r="D30" s="57" t="s">
        <v>128</v>
      </c>
      <c r="E30" s="57" t="s">
        <v>128</v>
      </c>
      <c r="F30" s="126" t="s">
        <v>135</v>
      </c>
      <c r="G30" s="111" t="s">
        <v>135</v>
      </c>
      <c r="H30" s="111" t="s">
        <v>135</v>
      </c>
      <c r="I30" s="111" t="s">
        <v>135</v>
      </c>
      <c r="J30" s="111" t="s">
        <v>135</v>
      </c>
      <c r="K30" s="111" t="s">
        <v>135</v>
      </c>
      <c r="L30" s="111" t="s">
        <v>135</v>
      </c>
      <c r="M30" s="111" t="s">
        <v>135</v>
      </c>
      <c r="N30" s="111" t="s">
        <v>135</v>
      </c>
      <c r="O30" s="127" t="s">
        <v>135</v>
      </c>
    </row>
    <row r="31" spans="1:15" s="58" customFormat="1" ht="56.25">
      <c r="A31" s="223"/>
      <c r="B31" s="224"/>
      <c r="C31" s="184" t="s">
        <v>202</v>
      </c>
      <c r="D31" s="173" t="s">
        <v>128</v>
      </c>
      <c r="E31" s="173" t="s">
        <v>128</v>
      </c>
      <c r="F31" s="173" t="s">
        <v>128</v>
      </c>
      <c r="G31" s="173" t="s">
        <v>135</v>
      </c>
      <c r="H31" s="173" t="s">
        <v>135</v>
      </c>
      <c r="I31" s="173" t="s">
        <v>135</v>
      </c>
      <c r="J31" s="173" t="s">
        <v>135</v>
      </c>
      <c r="K31" s="173" t="s">
        <v>135</v>
      </c>
      <c r="L31" s="173" t="s">
        <v>135</v>
      </c>
      <c r="M31" s="173" t="s">
        <v>135</v>
      </c>
      <c r="N31" s="173" t="s">
        <v>135</v>
      </c>
      <c r="O31" s="174" t="s">
        <v>135</v>
      </c>
    </row>
    <row r="32" spans="1:15" s="56" customFormat="1">
      <c r="A32" s="223"/>
      <c r="B32" s="224"/>
      <c r="C32" s="54" t="s">
        <v>20</v>
      </c>
      <c r="D32" s="55">
        <f>D41+D314+D360</f>
        <v>38266.090000000004</v>
      </c>
      <c r="E32" s="55">
        <f>E41+E314</f>
        <v>21871.55</v>
      </c>
      <c r="F32" s="126">
        <f>F41+F314+F360</f>
        <v>25406.620000000003</v>
      </c>
      <c r="G32" s="175">
        <f>G41+G314+G360</f>
        <v>9426.7800000000007</v>
      </c>
      <c r="H32" s="107">
        <f>H41+H314+H360</f>
        <v>7620.57</v>
      </c>
      <c r="I32" s="107">
        <f>I41+I314+I360</f>
        <v>6300.87</v>
      </c>
      <c r="J32" s="55">
        <f>J41+J314</f>
        <v>23292.32</v>
      </c>
      <c r="K32" s="55">
        <f>K41+K314</f>
        <v>23292.32</v>
      </c>
      <c r="L32" s="55">
        <f>L41+L314</f>
        <v>23292.32</v>
      </c>
      <c r="M32" s="55">
        <f>M41+M314</f>
        <v>23292.32</v>
      </c>
      <c r="N32" s="55">
        <f>N41+N314</f>
        <v>23292.32</v>
      </c>
      <c r="O32" s="126">
        <f>D32+E32+F32+G32+H32+I32+J32+K32+L32+M32+N32</f>
        <v>225354.08000000005</v>
      </c>
    </row>
    <row r="33" spans="1:1024" s="60" customFormat="1">
      <c r="A33" s="223"/>
      <c r="B33" s="224"/>
      <c r="C33" s="54" t="s">
        <v>137</v>
      </c>
      <c r="D33" s="126">
        <f>D42+D201</f>
        <v>1550.62</v>
      </c>
      <c r="E33" s="126">
        <f>E146+E201</f>
        <v>66479.5</v>
      </c>
      <c r="F33" s="126">
        <f>F146+F201</f>
        <v>3070</v>
      </c>
      <c r="G33" s="126">
        <f>G146+G201</f>
        <v>3275.2</v>
      </c>
      <c r="H33" s="126">
        <f t="shared" ref="H33:N33" si="10">H201</f>
        <v>100</v>
      </c>
      <c r="I33" s="126">
        <f t="shared" si="10"/>
        <v>100</v>
      </c>
      <c r="J33" s="126">
        <f t="shared" si="10"/>
        <v>100</v>
      </c>
      <c r="K33" s="126">
        <f t="shared" si="10"/>
        <v>100</v>
      </c>
      <c r="L33" s="126">
        <f t="shared" si="10"/>
        <v>100</v>
      </c>
      <c r="M33" s="126">
        <f t="shared" si="10"/>
        <v>100</v>
      </c>
      <c r="N33" s="126">
        <f t="shared" si="10"/>
        <v>100</v>
      </c>
      <c r="O33" s="126">
        <f>D33+E33+F33+G33+H33+I33+J33+K33+L33+M33+N33</f>
        <v>75075.319999999992</v>
      </c>
    </row>
    <row r="34" spans="1:1024" s="60" customFormat="1" ht="18.75" customHeight="1">
      <c r="A34" s="223">
        <v>1</v>
      </c>
      <c r="B34" s="224" t="s">
        <v>138</v>
      </c>
      <c r="C34" s="54" t="s">
        <v>17</v>
      </c>
      <c r="D34" s="55">
        <f>D35+D37+D41+D42</f>
        <v>12187607.469999999</v>
      </c>
      <c r="E34" s="55">
        <f t="shared" ref="E34:N34" si="11">E35+E37+E41</f>
        <v>13297230.029999999</v>
      </c>
      <c r="F34" s="126">
        <f t="shared" si="11"/>
        <v>14551027.289999999</v>
      </c>
      <c r="G34" s="107">
        <f t="shared" si="11"/>
        <v>14820129.399999999</v>
      </c>
      <c r="H34" s="107">
        <f t="shared" si="11"/>
        <v>14734101.600000001</v>
      </c>
      <c r="I34" s="107">
        <f t="shared" si="11"/>
        <v>14202272.6</v>
      </c>
      <c r="J34" s="55">
        <f t="shared" si="11"/>
        <v>13458743.499999998</v>
      </c>
      <c r="K34" s="55">
        <f t="shared" si="11"/>
        <v>13458743.499999998</v>
      </c>
      <c r="L34" s="55">
        <f t="shared" si="11"/>
        <v>13458743.499999998</v>
      </c>
      <c r="M34" s="55">
        <f t="shared" si="11"/>
        <v>13458743.499999998</v>
      </c>
      <c r="N34" s="55">
        <f t="shared" si="11"/>
        <v>13458743.499999998</v>
      </c>
      <c r="O34" s="126">
        <f>O35+O37+O41+O42</f>
        <v>151086085.89000002</v>
      </c>
    </row>
    <row r="35" spans="1:1024" ht="25.5" customHeight="1">
      <c r="A35" s="223"/>
      <c r="B35" s="224"/>
      <c r="C35" s="54" t="s">
        <v>139</v>
      </c>
      <c r="D35" s="55">
        <f t="shared" ref="D35:O35" si="12">D36</f>
        <v>1182650.3800000001</v>
      </c>
      <c r="E35" s="55">
        <f t="shared" si="12"/>
        <v>1920847.5499999998</v>
      </c>
      <c r="F35" s="126">
        <f t="shared" si="12"/>
        <v>1587437.6800000002</v>
      </c>
      <c r="G35" s="107">
        <f t="shared" si="12"/>
        <v>1665008.2999999998</v>
      </c>
      <c r="H35" s="107">
        <f t="shared" si="12"/>
        <v>1830548.5999999999</v>
      </c>
      <c r="I35" s="107">
        <f t="shared" si="12"/>
        <v>1307885</v>
      </c>
      <c r="J35" s="55">
        <f t="shared" si="12"/>
        <v>1596629.94</v>
      </c>
      <c r="K35" s="55">
        <f t="shared" si="12"/>
        <v>1596629.94</v>
      </c>
      <c r="L35" s="55">
        <f t="shared" si="12"/>
        <v>1596629.94</v>
      </c>
      <c r="M35" s="55">
        <f t="shared" si="12"/>
        <v>1596629.94</v>
      </c>
      <c r="N35" s="55">
        <f t="shared" si="12"/>
        <v>1596629.94</v>
      </c>
      <c r="O35" s="126">
        <f t="shared" si="12"/>
        <v>17477527.209999997</v>
      </c>
    </row>
    <row r="36" spans="1:1024" s="188" customFormat="1" ht="66.75" customHeight="1">
      <c r="A36" s="223"/>
      <c r="B36" s="224"/>
      <c r="C36" s="186" t="s">
        <v>142</v>
      </c>
      <c r="D36" s="181">
        <f>D53+D83+D92+D109+D118+D127</f>
        <v>1182650.3800000001</v>
      </c>
      <c r="E36" s="181">
        <f>E53+E83+E92+E109+E118+E127</f>
        <v>1920847.5499999998</v>
      </c>
      <c r="F36" s="181">
        <f>F53+F109+F118+F127+F82+F91</f>
        <v>1587437.6800000002</v>
      </c>
      <c r="G36" s="181">
        <f t="shared" ref="G36:N36" si="13">G53+G109+G118+G127</f>
        <v>1665008.2999999998</v>
      </c>
      <c r="H36" s="181">
        <f t="shared" si="13"/>
        <v>1830548.5999999999</v>
      </c>
      <c r="I36" s="181">
        <f t="shared" si="13"/>
        <v>1307885</v>
      </c>
      <c r="J36" s="181">
        <f t="shared" si="13"/>
        <v>1596629.94</v>
      </c>
      <c r="K36" s="181">
        <f t="shared" si="13"/>
        <v>1596629.94</v>
      </c>
      <c r="L36" s="181">
        <f t="shared" si="13"/>
        <v>1596629.94</v>
      </c>
      <c r="M36" s="181">
        <f t="shared" si="13"/>
        <v>1596629.94</v>
      </c>
      <c r="N36" s="181">
        <f t="shared" si="13"/>
        <v>1596629.94</v>
      </c>
      <c r="O36" s="181">
        <f>D36+E36+F36+G36+H36+I36+J36+K36+L36+M36+N36</f>
        <v>17477527.209999997</v>
      </c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87"/>
      <c r="BQ36" s="187"/>
      <c r="BR36" s="187"/>
      <c r="BS36" s="187"/>
      <c r="BT36" s="187"/>
      <c r="BU36" s="187"/>
      <c r="BV36" s="187"/>
      <c r="BW36" s="187"/>
      <c r="BX36" s="187"/>
      <c r="BY36" s="187"/>
      <c r="BZ36" s="187"/>
      <c r="CA36" s="187"/>
      <c r="CB36" s="187"/>
      <c r="CC36" s="187"/>
      <c r="CD36" s="187"/>
      <c r="CE36" s="187"/>
      <c r="CF36" s="187"/>
      <c r="CG36" s="187"/>
      <c r="CH36" s="187"/>
      <c r="CI36" s="187"/>
      <c r="CJ36" s="187"/>
      <c r="CK36" s="187"/>
      <c r="CL36" s="187"/>
      <c r="CM36" s="187"/>
      <c r="CN36" s="187"/>
      <c r="CO36" s="187"/>
      <c r="CP36" s="187"/>
      <c r="CQ36" s="187"/>
      <c r="CR36" s="187"/>
      <c r="CS36" s="187"/>
      <c r="CT36" s="187"/>
      <c r="CU36" s="187"/>
      <c r="CV36" s="187"/>
      <c r="CW36" s="187"/>
      <c r="CX36" s="187"/>
      <c r="CY36" s="187"/>
      <c r="CZ36" s="187"/>
      <c r="DA36" s="187"/>
      <c r="DB36" s="187"/>
      <c r="DC36" s="187"/>
      <c r="DD36" s="187"/>
      <c r="DE36" s="187"/>
      <c r="DF36" s="187"/>
      <c r="DG36" s="187"/>
      <c r="DH36" s="187"/>
      <c r="DI36" s="187"/>
      <c r="DJ36" s="187"/>
      <c r="DK36" s="187"/>
      <c r="DL36" s="187"/>
      <c r="DM36" s="187"/>
      <c r="DN36" s="187"/>
      <c r="DO36" s="187"/>
      <c r="DP36" s="187"/>
      <c r="DQ36" s="187"/>
      <c r="DR36" s="187"/>
      <c r="DS36" s="187"/>
      <c r="DT36" s="187"/>
      <c r="DU36" s="187"/>
      <c r="DV36" s="187"/>
      <c r="DW36" s="187"/>
      <c r="DX36" s="187"/>
      <c r="DY36" s="187"/>
      <c r="DZ36" s="187"/>
      <c r="EA36" s="187"/>
      <c r="EB36" s="187"/>
      <c r="EC36" s="187"/>
      <c r="ED36" s="187"/>
      <c r="EE36" s="187"/>
      <c r="EF36" s="187"/>
      <c r="EG36" s="187"/>
      <c r="EH36" s="187"/>
      <c r="EI36" s="187"/>
      <c r="EJ36" s="187"/>
      <c r="EK36" s="187"/>
      <c r="EL36" s="187"/>
      <c r="EM36" s="187"/>
      <c r="EN36" s="187"/>
      <c r="EO36" s="187"/>
      <c r="EP36" s="187"/>
      <c r="EQ36" s="187"/>
      <c r="ER36" s="187"/>
      <c r="ES36" s="187"/>
      <c r="ET36" s="187"/>
      <c r="EU36" s="187"/>
      <c r="EV36" s="187"/>
      <c r="EW36" s="187"/>
      <c r="EX36" s="187"/>
      <c r="EY36" s="187"/>
      <c r="EZ36" s="187"/>
      <c r="FA36" s="187"/>
      <c r="FB36" s="187"/>
      <c r="FC36" s="187"/>
      <c r="FD36" s="187"/>
      <c r="FE36" s="187"/>
      <c r="FF36" s="187"/>
      <c r="FG36" s="187"/>
      <c r="FH36" s="187"/>
      <c r="FI36" s="187"/>
      <c r="FJ36" s="187"/>
      <c r="FK36" s="187"/>
      <c r="FL36" s="187"/>
      <c r="FM36" s="187"/>
      <c r="FN36" s="187"/>
      <c r="FO36" s="187"/>
      <c r="FP36" s="187"/>
      <c r="FQ36" s="187"/>
      <c r="FR36" s="187"/>
      <c r="FS36" s="187"/>
      <c r="FT36" s="187"/>
      <c r="FU36" s="187"/>
      <c r="FV36" s="187"/>
      <c r="FW36" s="187"/>
      <c r="FX36" s="187"/>
      <c r="FY36" s="187"/>
      <c r="FZ36" s="187"/>
      <c r="GA36" s="187"/>
      <c r="GB36" s="187"/>
      <c r="GC36" s="187"/>
      <c r="GD36" s="187"/>
      <c r="GE36" s="187"/>
      <c r="GF36" s="187"/>
      <c r="GG36" s="187"/>
      <c r="GH36" s="187"/>
      <c r="GI36" s="187"/>
      <c r="GJ36" s="187"/>
      <c r="GK36" s="187"/>
      <c r="GL36" s="187"/>
      <c r="GM36" s="187"/>
      <c r="GN36" s="187"/>
      <c r="GO36" s="187"/>
      <c r="GP36" s="187"/>
      <c r="GQ36" s="187"/>
      <c r="GR36" s="187"/>
      <c r="GS36" s="187"/>
      <c r="GT36" s="187"/>
      <c r="GU36" s="187"/>
      <c r="GV36" s="187"/>
      <c r="GW36" s="187"/>
      <c r="GX36" s="187"/>
      <c r="GY36" s="187"/>
      <c r="GZ36" s="187"/>
      <c r="HA36" s="187"/>
      <c r="HB36" s="187"/>
      <c r="HC36" s="187"/>
      <c r="HD36" s="187"/>
      <c r="HE36" s="187"/>
      <c r="HF36" s="187"/>
      <c r="HG36" s="187"/>
      <c r="HH36" s="187"/>
      <c r="HI36" s="187"/>
      <c r="HJ36" s="187"/>
      <c r="HK36" s="187"/>
      <c r="HL36" s="187"/>
      <c r="HM36" s="187"/>
      <c r="HN36" s="187"/>
      <c r="HO36" s="187"/>
      <c r="HP36" s="187"/>
      <c r="HQ36" s="187"/>
      <c r="HR36" s="187"/>
      <c r="HS36" s="187"/>
      <c r="HT36" s="187"/>
      <c r="HU36" s="187"/>
      <c r="HV36" s="187"/>
      <c r="HW36" s="187"/>
      <c r="HX36" s="187"/>
      <c r="HY36" s="187"/>
      <c r="HZ36" s="187"/>
      <c r="IA36" s="187"/>
      <c r="IB36" s="187"/>
      <c r="IC36" s="187"/>
      <c r="ID36" s="187"/>
      <c r="IE36" s="187"/>
      <c r="IF36" s="187"/>
      <c r="IG36" s="187"/>
      <c r="IH36" s="187"/>
      <c r="II36" s="187"/>
      <c r="IJ36" s="187"/>
      <c r="IK36" s="187"/>
      <c r="IL36" s="187"/>
      <c r="IM36" s="187"/>
      <c r="IN36" s="187"/>
      <c r="IO36" s="187"/>
      <c r="IP36" s="187"/>
      <c r="IQ36" s="187"/>
      <c r="IR36" s="187"/>
      <c r="IS36" s="187"/>
      <c r="IT36" s="187"/>
      <c r="IU36" s="187"/>
      <c r="IV36" s="187"/>
      <c r="IW36" s="187"/>
      <c r="IX36" s="187"/>
      <c r="IY36" s="187"/>
      <c r="IZ36" s="187"/>
      <c r="JA36" s="187"/>
      <c r="JB36" s="187"/>
      <c r="JC36" s="187"/>
      <c r="JD36" s="187"/>
      <c r="JE36" s="187"/>
      <c r="JF36" s="187"/>
      <c r="JG36" s="187"/>
      <c r="JH36" s="187"/>
      <c r="JI36" s="187"/>
      <c r="JJ36" s="187"/>
      <c r="JK36" s="187"/>
      <c r="JL36" s="187"/>
      <c r="JM36" s="187"/>
      <c r="JN36" s="187"/>
      <c r="JO36" s="187"/>
      <c r="JP36" s="187"/>
      <c r="JQ36" s="187"/>
      <c r="JR36" s="187"/>
      <c r="JS36" s="187"/>
      <c r="JT36" s="187"/>
      <c r="JU36" s="187"/>
      <c r="JV36" s="187"/>
      <c r="JW36" s="187"/>
      <c r="JX36" s="187"/>
      <c r="JY36" s="187"/>
      <c r="JZ36" s="187"/>
      <c r="KA36" s="187"/>
      <c r="KB36" s="187"/>
      <c r="KC36" s="187"/>
      <c r="KD36" s="187"/>
      <c r="KE36" s="187"/>
      <c r="KF36" s="187"/>
      <c r="KG36" s="187"/>
      <c r="KH36" s="187"/>
      <c r="KI36" s="187"/>
      <c r="KJ36" s="187"/>
      <c r="KK36" s="187"/>
      <c r="KL36" s="187"/>
      <c r="KM36" s="187"/>
      <c r="KN36" s="187"/>
      <c r="KO36" s="187"/>
      <c r="KP36" s="187"/>
      <c r="KQ36" s="187"/>
      <c r="KR36" s="187"/>
      <c r="KS36" s="187"/>
      <c r="KT36" s="187"/>
      <c r="KU36" s="187"/>
      <c r="KV36" s="187"/>
      <c r="KW36" s="187"/>
      <c r="KX36" s="187"/>
      <c r="KY36" s="187"/>
      <c r="KZ36" s="187"/>
      <c r="LA36" s="187"/>
      <c r="LB36" s="187"/>
      <c r="LC36" s="187"/>
      <c r="LD36" s="187"/>
      <c r="LE36" s="187"/>
      <c r="LF36" s="187"/>
      <c r="LG36" s="187"/>
      <c r="LH36" s="187"/>
      <c r="LI36" s="187"/>
      <c r="LJ36" s="187"/>
      <c r="LK36" s="187"/>
      <c r="LL36" s="187"/>
      <c r="LM36" s="187"/>
      <c r="LN36" s="187"/>
      <c r="LO36" s="187"/>
      <c r="LP36" s="187"/>
      <c r="LQ36" s="187"/>
      <c r="LR36" s="187"/>
      <c r="LS36" s="187"/>
      <c r="LT36" s="187"/>
      <c r="LU36" s="187"/>
      <c r="LV36" s="187"/>
      <c r="LW36" s="187"/>
      <c r="LX36" s="187"/>
      <c r="LY36" s="187"/>
      <c r="LZ36" s="187"/>
      <c r="MA36" s="187"/>
      <c r="MB36" s="187"/>
      <c r="MC36" s="187"/>
      <c r="MD36" s="187"/>
      <c r="ME36" s="187"/>
      <c r="MF36" s="187"/>
      <c r="MG36" s="187"/>
      <c r="MH36" s="187"/>
      <c r="MI36" s="187"/>
      <c r="MJ36" s="187"/>
      <c r="MK36" s="187"/>
      <c r="ML36" s="187"/>
      <c r="MM36" s="187"/>
      <c r="MN36" s="187"/>
      <c r="MO36" s="187"/>
      <c r="MP36" s="187"/>
      <c r="MQ36" s="187"/>
      <c r="MR36" s="187"/>
      <c r="MS36" s="187"/>
      <c r="MT36" s="187"/>
      <c r="MU36" s="187"/>
      <c r="MV36" s="187"/>
      <c r="MW36" s="187"/>
      <c r="MX36" s="187"/>
      <c r="MY36" s="187"/>
      <c r="MZ36" s="187"/>
      <c r="NA36" s="187"/>
      <c r="NB36" s="187"/>
      <c r="NC36" s="187"/>
      <c r="ND36" s="187"/>
      <c r="NE36" s="187"/>
      <c r="NF36" s="187"/>
      <c r="NG36" s="187"/>
      <c r="NH36" s="187"/>
      <c r="NI36" s="187"/>
      <c r="NJ36" s="187"/>
      <c r="NK36" s="187"/>
      <c r="NL36" s="187"/>
      <c r="NM36" s="187"/>
      <c r="NN36" s="187"/>
      <c r="NO36" s="187"/>
      <c r="NP36" s="187"/>
      <c r="NQ36" s="187"/>
      <c r="NR36" s="187"/>
      <c r="NS36" s="187"/>
      <c r="NT36" s="187"/>
      <c r="NU36" s="187"/>
      <c r="NV36" s="187"/>
      <c r="NW36" s="187"/>
      <c r="NX36" s="187"/>
      <c r="NY36" s="187"/>
      <c r="NZ36" s="187"/>
      <c r="OA36" s="187"/>
      <c r="OB36" s="187"/>
      <c r="OC36" s="187"/>
      <c r="OD36" s="187"/>
      <c r="OE36" s="187"/>
      <c r="OF36" s="187"/>
      <c r="OG36" s="187"/>
      <c r="OH36" s="187"/>
      <c r="OI36" s="187"/>
      <c r="OJ36" s="187"/>
      <c r="OK36" s="187"/>
      <c r="OL36" s="187"/>
      <c r="OM36" s="187"/>
      <c r="ON36" s="187"/>
      <c r="OO36" s="187"/>
      <c r="OP36" s="187"/>
      <c r="OQ36" s="187"/>
      <c r="OR36" s="187"/>
      <c r="OS36" s="187"/>
      <c r="OT36" s="187"/>
      <c r="OU36" s="187"/>
      <c r="OV36" s="187"/>
      <c r="OW36" s="187"/>
      <c r="OX36" s="187"/>
      <c r="OY36" s="187"/>
      <c r="OZ36" s="187"/>
      <c r="PA36" s="187"/>
      <c r="PB36" s="187"/>
      <c r="PC36" s="187"/>
      <c r="PD36" s="187"/>
      <c r="PE36" s="187"/>
      <c r="PF36" s="187"/>
      <c r="PG36" s="187"/>
      <c r="PH36" s="187"/>
      <c r="PI36" s="187"/>
      <c r="PJ36" s="187"/>
      <c r="PK36" s="187"/>
      <c r="PL36" s="187"/>
      <c r="PM36" s="187"/>
      <c r="PN36" s="187"/>
      <c r="PO36" s="187"/>
      <c r="PP36" s="187"/>
      <c r="PQ36" s="187"/>
      <c r="PR36" s="187"/>
      <c r="PS36" s="187"/>
      <c r="PT36" s="187"/>
      <c r="PU36" s="187"/>
      <c r="PV36" s="187"/>
      <c r="PW36" s="187"/>
      <c r="PX36" s="187"/>
      <c r="PY36" s="187"/>
      <c r="PZ36" s="187"/>
      <c r="QA36" s="187"/>
      <c r="QB36" s="187"/>
      <c r="QC36" s="187"/>
      <c r="QD36" s="187"/>
      <c r="QE36" s="187"/>
      <c r="QF36" s="187"/>
      <c r="QG36" s="187"/>
      <c r="QH36" s="187"/>
      <c r="QI36" s="187"/>
      <c r="QJ36" s="187"/>
      <c r="QK36" s="187"/>
      <c r="QL36" s="187"/>
      <c r="QM36" s="187"/>
      <c r="QN36" s="187"/>
      <c r="QO36" s="187"/>
      <c r="QP36" s="187"/>
      <c r="QQ36" s="187"/>
      <c r="QR36" s="187"/>
      <c r="QS36" s="187"/>
      <c r="QT36" s="187"/>
      <c r="QU36" s="187"/>
      <c r="QV36" s="187"/>
      <c r="QW36" s="187"/>
      <c r="QX36" s="187"/>
      <c r="QY36" s="187"/>
      <c r="QZ36" s="187"/>
      <c r="RA36" s="187"/>
      <c r="RB36" s="187"/>
      <c r="RC36" s="187"/>
      <c r="RD36" s="187"/>
      <c r="RE36" s="187"/>
      <c r="RF36" s="187"/>
      <c r="RG36" s="187"/>
      <c r="RH36" s="187"/>
      <c r="RI36" s="187"/>
      <c r="RJ36" s="187"/>
      <c r="RK36" s="187"/>
      <c r="RL36" s="187"/>
      <c r="RM36" s="187"/>
      <c r="RN36" s="187"/>
      <c r="RO36" s="187"/>
      <c r="RP36" s="187"/>
      <c r="RQ36" s="187"/>
      <c r="RR36" s="187"/>
      <c r="RS36" s="187"/>
      <c r="RT36" s="187"/>
      <c r="RU36" s="187"/>
      <c r="RV36" s="187"/>
      <c r="RW36" s="187"/>
      <c r="RX36" s="187"/>
      <c r="RY36" s="187"/>
      <c r="RZ36" s="187"/>
      <c r="SA36" s="187"/>
      <c r="SB36" s="187"/>
      <c r="SC36" s="187"/>
      <c r="SD36" s="187"/>
      <c r="SE36" s="187"/>
      <c r="SF36" s="187"/>
      <c r="SG36" s="187"/>
      <c r="SH36" s="187"/>
      <c r="SI36" s="187"/>
      <c r="SJ36" s="187"/>
      <c r="SK36" s="187"/>
      <c r="SL36" s="187"/>
      <c r="SM36" s="187"/>
      <c r="SN36" s="187"/>
      <c r="SO36" s="187"/>
      <c r="SP36" s="187"/>
      <c r="SQ36" s="187"/>
      <c r="SR36" s="187"/>
      <c r="SS36" s="187"/>
      <c r="ST36" s="187"/>
      <c r="SU36" s="187"/>
      <c r="SV36" s="187"/>
      <c r="SW36" s="187"/>
      <c r="SX36" s="187"/>
      <c r="SY36" s="187"/>
      <c r="SZ36" s="187"/>
      <c r="TA36" s="187"/>
      <c r="TB36" s="187"/>
      <c r="TC36" s="187"/>
      <c r="TD36" s="187"/>
      <c r="TE36" s="187"/>
      <c r="TF36" s="187"/>
      <c r="TG36" s="187"/>
      <c r="TH36" s="187"/>
      <c r="TI36" s="187"/>
      <c r="TJ36" s="187"/>
      <c r="TK36" s="187"/>
      <c r="TL36" s="187"/>
      <c r="TM36" s="187"/>
      <c r="TN36" s="187"/>
      <c r="TO36" s="187"/>
      <c r="TP36" s="187"/>
      <c r="TQ36" s="187"/>
      <c r="TR36" s="187"/>
      <c r="TS36" s="187"/>
      <c r="TT36" s="187"/>
      <c r="TU36" s="187"/>
      <c r="TV36" s="187"/>
      <c r="TW36" s="187"/>
      <c r="TX36" s="187"/>
      <c r="TY36" s="187"/>
      <c r="TZ36" s="187"/>
      <c r="UA36" s="187"/>
      <c r="UB36" s="187"/>
      <c r="UC36" s="187"/>
      <c r="UD36" s="187"/>
      <c r="UE36" s="187"/>
      <c r="UF36" s="187"/>
      <c r="UG36" s="187"/>
      <c r="UH36" s="187"/>
      <c r="UI36" s="187"/>
      <c r="UJ36" s="187"/>
      <c r="UK36" s="187"/>
      <c r="UL36" s="187"/>
      <c r="UM36" s="187"/>
      <c r="UN36" s="187"/>
      <c r="UO36" s="187"/>
      <c r="UP36" s="187"/>
      <c r="UQ36" s="187"/>
      <c r="UR36" s="187"/>
      <c r="US36" s="187"/>
      <c r="UT36" s="187"/>
      <c r="UU36" s="187"/>
      <c r="UV36" s="187"/>
      <c r="UW36" s="187"/>
      <c r="UX36" s="187"/>
      <c r="UY36" s="187"/>
      <c r="UZ36" s="187"/>
      <c r="VA36" s="187"/>
      <c r="VB36" s="187"/>
      <c r="VC36" s="187"/>
      <c r="VD36" s="187"/>
      <c r="VE36" s="187"/>
      <c r="VF36" s="187"/>
      <c r="VG36" s="187"/>
      <c r="VH36" s="187"/>
      <c r="VI36" s="187"/>
      <c r="VJ36" s="187"/>
      <c r="VK36" s="187"/>
      <c r="VL36" s="187"/>
      <c r="VM36" s="187"/>
      <c r="VN36" s="187"/>
      <c r="VO36" s="187"/>
      <c r="VP36" s="187"/>
      <c r="VQ36" s="187"/>
      <c r="VR36" s="187"/>
      <c r="VS36" s="187"/>
      <c r="VT36" s="187"/>
      <c r="VU36" s="187"/>
      <c r="VV36" s="187"/>
      <c r="VW36" s="187"/>
      <c r="VX36" s="187"/>
      <c r="VY36" s="187"/>
      <c r="VZ36" s="187"/>
      <c r="WA36" s="187"/>
      <c r="WB36" s="187"/>
      <c r="WC36" s="187"/>
      <c r="WD36" s="187"/>
      <c r="WE36" s="187"/>
      <c r="WF36" s="187"/>
      <c r="WG36" s="187"/>
      <c r="WH36" s="187"/>
      <c r="WI36" s="187"/>
      <c r="WJ36" s="187"/>
      <c r="WK36" s="187"/>
      <c r="WL36" s="187"/>
      <c r="WM36" s="187"/>
      <c r="WN36" s="187"/>
      <c r="WO36" s="187"/>
      <c r="WP36" s="187"/>
      <c r="WQ36" s="187"/>
      <c r="WR36" s="187"/>
      <c r="WS36" s="187"/>
      <c r="WT36" s="187"/>
      <c r="WU36" s="187"/>
      <c r="WV36" s="187"/>
      <c r="WW36" s="187"/>
      <c r="WX36" s="187"/>
      <c r="WY36" s="187"/>
      <c r="WZ36" s="187"/>
      <c r="XA36" s="187"/>
      <c r="XB36" s="187"/>
      <c r="XC36" s="187"/>
      <c r="XD36" s="187"/>
      <c r="XE36" s="187"/>
      <c r="XF36" s="187"/>
      <c r="XG36" s="187"/>
      <c r="XH36" s="187"/>
      <c r="XI36" s="187"/>
      <c r="XJ36" s="187"/>
      <c r="XK36" s="187"/>
      <c r="XL36" s="187"/>
      <c r="XM36" s="187"/>
      <c r="XN36" s="187"/>
      <c r="XO36" s="187"/>
      <c r="XP36" s="187"/>
      <c r="XQ36" s="187"/>
      <c r="XR36" s="187"/>
      <c r="XS36" s="187"/>
      <c r="XT36" s="187"/>
      <c r="XU36" s="187"/>
      <c r="XV36" s="187"/>
      <c r="XW36" s="187"/>
      <c r="XX36" s="187"/>
      <c r="XY36" s="187"/>
      <c r="XZ36" s="187"/>
      <c r="YA36" s="187"/>
      <c r="YB36" s="187"/>
      <c r="YC36" s="187"/>
      <c r="YD36" s="187"/>
      <c r="YE36" s="187"/>
      <c r="YF36" s="187"/>
      <c r="YG36" s="187"/>
      <c r="YH36" s="187"/>
      <c r="YI36" s="187"/>
      <c r="YJ36" s="187"/>
      <c r="YK36" s="187"/>
      <c r="YL36" s="187"/>
      <c r="YM36" s="187"/>
      <c r="YN36" s="187"/>
      <c r="YO36" s="187"/>
      <c r="YP36" s="187"/>
      <c r="YQ36" s="187"/>
      <c r="YR36" s="187"/>
      <c r="YS36" s="187"/>
      <c r="YT36" s="187"/>
      <c r="YU36" s="187"/>
      <c r="YV36" s="187"/>
      <c r="YW36" s="187"/>
      <c r="YX36" s="187"/>
      <c r="YY36" s="187"/>
      <c r="YZ36" s="187"/>
      <c r="ZA36" s="187"/>
      <c r="ZB36" s="187"/>
      <c r="ZC36" s="187"/>
      <c r="ZD36" s="187"/>
      <c r="ZE36" s="187"/>
      <c r="ZF36" s="187"/>
      <c r="ZG36" s="187"/>
      <c r="ZH36" s="187"/>
      <c r="ZI36" s="187"/>
      <c r="ZJ36" s="187"/>
      <c r="ZK36" s="187"/>
      <c r="ZL36" s="187"/>
      <c r="ZM36" s="187"/>
      <c r="ZN36" s="187"/>
      <c r="ZO36" s="187"/>
      <c r="ZP36" s="187"/>
      <c r="ZQ36" s="187"/>
      <c r="ZR36" s="187"/>
      <c r="ZS36" s="187"/>
      <c r="ZT36" s="187"/>
      <c r="ZU36" s="187"/>
      <c r="ZV36" s="187"/>
      <c r="ZW36" s="187"/>
      <c r="ZX36" s="187"/>
      <c r="ZY36" s="187"/>
      <c r="ZZ36" s="187"/>
      <c r="AAA36" s="187"/>
      <c r="AAB36" s="187"/>
      <c r="AAC36" s="187"/>
      <c r="AAD36" s="187"/>
      <c r="AAE36" s="187"/>
      <c r="AAF36" s="187"/>
      <c r="AAG36" s="187"/>
      <c r="AAH36" s="187"/>
      <c r="AAI36" s="187"/>
      <c r="AAJ36" s="187"/>
      <c r="AAK36" s="187"/>
      <c r="AAL36" s="187"/>
      <c r="AAM36" s="187"/>
      <c r="AAN36" s="187"/>
      <c r="AAO36" s="187"/>
      <c r="AAP36" s="187"/>
      <c r="AAQ36" s="187"/>
      <c r="AAR36" s="187"/>
      <c r="AAS36" s="187"/>
      <c r="AAT36" s="187"/>
      <c r="AAU36" s="187"/>
      <c r="AAV36" s="187"/>
      <c r="AAW36" s="187"/>
      <c r="AAX36" s="187"/>
      <c r="AAY36" s="187"/>
      <c r="AAZ36" s="187"/>
      <c r="ABA36" s="187"/>
      <c r="ABB36" s="187"/>
      <c r="ABC36" s="187"/>
      <c r="ABD36" s="187"/>
      <c r="ABE36" s="187"/>
      <c r="ABF36" s="187"/>
      <c r="ABG36" s="187"/>
      <c r="ABH36" s="187"/>
      <c r="ABI36" s="187"/>
      <c r="ABJ36" s="187"/>
      <c r="ABK36" s="187"/>
      <c r="ABL36" s="187"/>
      <c r="ABM36" s="187"/>
      <c r="ABN36" s="187"/>
      <c r="ABO36" s="187"/>
      <c r="ABP36" s="187"/>
      <c r="ABQ36" s="187"/>
      <c r="ABR36" s="187"/>
      <c r="ABS36" s="187"/>
      <c r="ABT36" s="187"/>
      <c r="ABU36" s="187"/>
      <c r="ABV36" s="187"/>
      <c r="ABW36" s="187"/>
      <c r="ABX36" s="187"/>
      <c r="ABY36" s="187"/>
      <c r="ABZ36" s="187"/>
      <c r="ACA36" s="187"/>
      <c r="ACB36" s="187"/>
      <c r="ACC36" s="187"/>
      <c r="ACD36" s="187"/>
      <c r="ACE36" s="187"/>
      <c r="ACF36" s="187"/>
      <c r="ACG36" s="187"/>
      <c r="ACH36" s="187"/>
      <c r="ACI36" s="187"/>
      <c r="ACJ36" s="187"/>
      <c r="ACK36" s="187"/>
      <c r="ACL36" s="187"/>
      <c r="ACM36" s="187"/>
      <c r="ACN36" s="187"/>
      <c r="ACO36" s="187"/>
      <c r="ACP36" s="187"/>
      <c r="ACQ36" s="187"/>
      <c r="ACR36" s="187"/>
      <c r="ACS36" s="187"/>
      <c r="ACT36" s="187"/>
      <c r="ACU36" s="187"/>
      <c r="ACV36" s="187"/>
      <c r="ACW36" s="187"/>
      <c r="ACX36" s="187"/>
      <c r="ACY36" s="187"/>
      <c r="ACZ36" s="187"/>
      <c r="ADA36" s="187"/>
      <c r="ADB36" s="187"/>
      <c r="ADC36" s="187"/>
      <c r="ADD36" s="187"/>
      <c r="ADE36" s="187"/>
      <c r="ADF36" s="187"/>
      <c r="ADG36" s="187"/>
      <c r="ADH36" s="187"/>
      <c r="ADI36" s="187"/>
      <c r="ADJ36" s="187"/>
      <c r="ADK36" s="187"/>
      <c r="ADL36" s="187"/>
      <c r="ADM36" s="187"/>
      <c r="ADN36" s="187"/>
      <c r="ADO36" s="187"/>
      <c r="ADP36" s="187"/>
      <c r="ADQ36" s="187"/>
      <c r="ADR36" s="187"/>
      <c r="ADS36" s="187"/>
      <c r="ADT36" s="187"/>
      <c r="ADU36" s="187"/>
      <c r="ADV36" s="187"/>
      <c r="ADW36" s="187"/>
      <c r="ADX36" s="187"/>
      <c r="ADY36" s="187"/>
      <c r="ADZ36" s="187"/>
      <c r="AEA36" s="187"/>
      <c r="AEB36" s="187"/>
      <c r="AEC36" s="187"/>
      <c r="AED36" s="187"/>
      <c r="AEE36" s="187"/>
      <c r="AEF36" s="187"/>
      <c r="AEG36" s="187"/>
      <c r="AEH36" s="187"/>
      <c r="AEI36" s="187"/>
      <c r="AEJ36" s="187"/>
      <c r="AEK36" s="187"/>
      <c r="AEL36" s="187"/>
      <c r="AEM36" s="187"/>
      <c r="AEN36" s="187"/>
      <c r="AEO36" s="187"/>
      <c r="AEP36" s="187"/>
      <c r="AEQ36" s="187"/>
      <c r="AER36" s="187"/>
      <c r="AES36" s="187"/>
      <c r="AET36" s="187"/>
      <c r="AEU36" s="187"/>
      <c r="AEV36" s="187"/>
      <c r="AEW36" s="187"/>
      <c r="AEX36" s="187"/>
      <c r="AEY36" s="187"/>
      <c r="AEZ36" s="187"/>
      <c r="AFA36" s="187"/>
      <c r="AFB36" s="187"/>
      <c r="AFC36" s="187"/>
      <c r="AFD36" s="187"/>
      <c r="AFE36" s="187"/>
      <c r="AFF36" s="187"/>
      <c r="AFG36" s="187"/>
      <c r="AFH36" s="187"/>
      <c r="AFI36" s="187"/>
      <c r="AFJ36" s="187"/>
      <c r="AFK36" s="187"/>
      <c r="AFL36" s="187"/>
      <c r="AFM36" s="187"/>
      <c r="AFN36" s="187"/>
      <c r="AFO36" s="187"/>
      <c r="AFP36" s="187"/>
      <c r="AFQ36" s="187"/>
      <c r="AFR36" s="187"/>
      <c r="AFS36" s="187"/>
      <c r="AFT36" s="187"/>
      <c r="AFU36" s="187"/>
      <c r="AFV36" s="187"/>
      <c r="AFW36" s="187"/>
      <c r="AFX36" s="187"/>
      <c r="AFY36" s="187"/>
      <c r="AFZ36" s="187"/>
      <c r="AGA36" s="187"/>
      <c r="AGB36" s="187"/>
      <c r="AGC36" s="187"/>
      <c r="AGD36" s="187"/>
      <c r="AGE36" s="187"/>
      <c r="AGF36" s="187"/>
      <c r="AGG36" s="187"/>
      <c r="AGH36" s="187"/>
      <c r="AGI36" s="187"/>
      <c r="AGJ36" s="187"/>
      <c r="AGK36" s="187"/>
      <c r="AGL36" s="187"/>
      <c r="AGM36" s="187"/>
      <c r="AGN36" s="187"/>
      <c r="AGO36" s="187"/>
      <c r="AGP36" s="187"/>
      <c r="AGQ36" s="187"/>
      <c r="AGR36" s="187"/>
      <c r="AGS36" s="187"/>
      <c r="AGT36" s="187"/>
      <c r="AGU36" s="187"/>
      <c r="AGV36" s="187"/>
      <c r="AGW36" s="187"/>
      <c r="AGX36" s="187"/>
      <c r="AGY36" s="187"/>
      <c r="AGZ36" s="187"/>
      <c r="AHA36" s="187"/>
      <c r="AHB36" s="187"/>
      <c r="AHC36" s="187"/>
      <c r="AHD36" s="187"/>
      <c r="AHE36" s="187"/>
      <c r="AHF36" s="187"/>
      <c r="AHG36" s="187"/>
      <c r="AHH36" s="187"/>
      <c r="AHI36" s="187"/>
      <c r="AHJ36" s="187"/>
      <c r="AHK36" s="187"/>
      <c r="AHL36" s="187"/>
      <c r="AHM36" s="187"/>
      <c r="AHN36" s="187"/>
      <c r="AHO36" s="187"/>
      <c r="AHP36" s="187"/>
      <c r="AHQ36" s="187"/>
      <c r="AHR36" s="187"/>
      <c r="AHS36" s="187"/>
      <c r="AHT36" s="187"/>
      <c r="AHU36" s="187"/>
      <c r="AHV36" s="187"/>
      <c r="AHW36" s="187"/>
      <c r="AHX36" s="187"/>
      <c r="AHY36" s="187"/>
      <c r="AHZ36" s="187"/>
      <c r="AIA36" s="187"/>
      <c r="AIB36" s="187"/>
      <c r="AIC36" s="187"/>
      <c r="AID36" s="187"/>
      <c r="AIE36" s="187"/>
      <c r="AIF36" s="187"/>
      <c r="AIG36" s="187"/>
      <c r="AIH36" s="187"/>
      <c r="AII36" s="187"/>
      <c r="AIJ36" s="187"/>
      <c r="AIK36" s="187"/>
      <c r="AIL36" s="187"/>
      <c r="AIM36" s="187"/>
      <c r="AIN36" s="187"/>
      <c r="AIO36" s="187"/>
      <c r="AIP36" s="187"/>
      <c r="AIQ36" s="187"/>
      <c r="AIR36" s="187"/>
      <c r="AIS36" s="187"/>
      <c r="AIT36" s="187"/>
      <c r="AIU36" s="187"/>
      <c r="AIV36" s="187"/>
      <c r="AIW36" s="187"/>
      <c r="AIX36" s="187"/>
      <c r="AIY36" s="187"/>
      <c r="AIZ36" s="187"/>
      <c r="AJA36" s="187"/>
      <c r="AJB36" s="187"/>
      <c r="AJC36" s="187"/>
      <c r="AJD36" s="187"/>
      <c r="AJE36" s="187"/>
      <c r="AJF36" s="187"/>
      <c r="AJG36" s="187"/>
      <c r="AJH36" s="187"/>
      <c r="AJI36" s="187"/>
      <c r="AJJ36" s="187"/>
      <c r="AJK36" s="187"/>
      <c r="AJL36" s="187"/>
      <c r="AJM36" s="187"/>
      <c r="AJN36" s="187"/>
      <c r="AJO36" s="187"/>
      <c r="AJP36" s="187"/>
      <c r="AJQ36" s="187"/>
      <c r="AJR36" s="187"/>
      <c r="AJS36" s="187"/>
      <c r="AJT36" s="187"/>
      <c r="AJU36" s="187"/>
      <c r="AJV36" s="187"/>
      <c r="AJW36" s="187"/>
      <c r="AJX36" s="187"/>
      <c r="AJY36" s="187"/>
      <c r="AJZ36" s="187"/>
      <c r="AKA36" s="187"/>
      <c r="AKB36" s="187"/>
      <c r="AKC36" s="187"/>
      <c r="AKD36" s="187"/>
      <c r="AKE36" s="187"/>
      <c r="AKF36" s="187"/>
      <c r="AKG36" s="187"/>
      <c r="AKH36" s="187"/>
      <c r="AKI36" s="187"/>
      <c r="AKJ36" s="187"/>
      <c r="AKK36" s="187"/>
      <c r="AKL36" s="187"/>
      <c r="AKM36" s="187"/>
      <c r="AKN36" s="187"/>
      <c r="AKO36" s="187"/>
      <c r="AKP36" s="187"/>
      <c r="AKQ36" s="187"/>
      <c r="AKR36" s="187"/>
      <c r="AKS36" s="187"/>
      <c r="AKT36" s="187"/>
      <c r="AKU36" s="187"/>
      <c r="AKV36" s="187"/>
      <c r="AKW36" s="187"/>
      <c r="AKX36" s="187"/>
      <c r="AKY36" s="187"/>
      <c r="AKZ36" s="187"/>
      <c r="ALA36" s="187"/>
      <c r="ALB36" s="187"/>
      <c r="ALC36" s="187"/>
      <c r="ALD36" s="187"/>
      <c r="ALE36" s="187"/>
      <c r="ALF36" s="187"/>
      <c r="ALG36" s="187"/>
      <c r="ALH36" s="187"/>
      <c r="ALI36" s="187"/>
      <c r="ALJ36" s="187"/>
      <c r="ALK36" s="187"/>
      <c r="ALL36" s="187"/>
      <c r="ALM36" s="187"/>
      <c r="ALN36" s="187"/>
      <c r="ALO36" s="187"/>
      <c r="ALP36" s="187"/>
      <c r="ALQ36" s="187"/>
      <c r="ALR36" s="187"/>
      <c r="ALS36" s="187"/>
      <c r="ALT36" s="187"/>
      <c r="ALU36" s="187"/>
      <c r="ALV36" s="187"/>
      <c r="ALW36" s="187"/>
      <c r="ALX36" s="187"/>
      <c r="ALY36" s="187"/>
      <c r="ALZ36" s="187"/>
      <c r="AMA36" s="187"/>
      <c r="AMB36" s="187"/>
      <c r="AMC36" s="187"/>
      <c r="AMD36" s="187"/>
      <c r="AME36" s="187"/>
      <c r="AMF36" s="187"/>
      <c r="AMG36" s="187"/>
      <c r="AMH36" s="187"/>
      <c r="AMI36" s="187"/>
      <c r="AMJ36" s="187"/>
    </row>
    <row r="37" spans="1:1024" s="60" customFormat="1">
      <c r="A37" s="223"/>
      <c r="B37" s="224"/>
      <c r="C37" s="54" t="s">
        <v>129</v>
      </c>
      <c r="D37" s="55">
        <f t="shared" ref="D37:O37" si="14">D39+D40</f>
        <v>10965797.68</v>
      </c>
      <c r="E37" s="55">
        <f t="shared" si="14"/>
        <v>11355293.65</v>
      </c>
      <c r="F37" s="126">
        <f t="shared" si="14"/>
        <v>12939031.51</v>
      </c>
      <c r="G37" s="107">
        <f t="shared" si="14"/>
        <v>13146703.899999999</v>
      </c>
      <c r="H37" s="107">
        <f t="shared" si="14"/>
        <v>12896560.100000001</v>
      </c>
      <c r="I37" s="107">
        <f t="shared" si="14"/>
        <v>12888714.4</v>
      </c>
      <c r="J37" s="55">
        <f t="shared" si="14"/>
        <v>11839576.859999999</v>
      </c>
      <c r="K37" s="55">
        <f t="shared" si="14"/>
        <v>11839576.859999999</v>
      </c>
      <c r="L37" s="55">
        <f t="shared" si="14"/>
        <v>11839576.859999999</v>
      </c>
      <c r="M37" s="55">
        <f t="shared" si="14"/>
        <v>11839576.859999999</v>
      </c>
      <c r="N37" s="55">
        <f t="shared" si="14"/>
        <v>11839576.859999999</v>
      </c>
      <c r="O37" s="126">
        <f t="shared" si="14"/>
        <v>133389985.53999999</v>
      </c>
    </row>
    <row r="38" spans="1:1024" s="60" customFormat="1">
      <c r="A38" s="223"/>
      <c r="B38" s="224"/>
      <c r="C38" s="54" t="s">
        <v>126</v>
      </c>
      <c r="D38" s="57"/>
      <c r="E38" s="57"/>
      <c r="F38" s="127"/>
      <c r="G38" s="111"/>
      <c r="H38" s="111"/>
      <c r="I38" s="111"/>
      <c r="J38" s="57"/>
      <c r="K38" s="57"/>
      <c r="L38" s="57"/>
      <c r="M38" s="57"/>
      <c r="N38" s="57"/>
      <c r="O38" s="127"/>
    </row>
    <row r="39" spans="1:1024" ht="37.5">
      <c r="A39" s="223"/>
      <c r="B39" s="224"/>
      <c r="C39" s="54" t="s">
        <v>127</v>
      </c>
      <c r="D39" s="55">
        <f>D47+D57+D65+D71+D77+D86+D95+D112+D121+D130</f>
        <v>6592034.6799999997</v>
      </c>
      <c r="E39" s="55">
        <f t="shared" ref="E39:N39" si="15">E47+E57+E65+E71+E86+E95+E112+E121+E130</f>
        <v>6785677.9500000002</v>
      </c>
      <c r="F39" s="126">
        <f t="shared" si="15"/>
        <v>7671229.5099999998</v>
      </c>
      <c r="G39" s="107">
        <f t="shared" si="15"/>
        <v>7776118.8999999994</v>
      </c>
      <c r="H39" s="107">
        <f t="shared" si="15"/>
        <v>7525975.1000000006</v>
      </c>
      <c r="I39" s="107">
        <f t="shared" si="15"/>
        <v>7518129.4000000004</v>
      </c>
      <c r="J39" s="126">
        <f t="shared" si="15"/>
        <v>7045313.8599999994</v>
      </c>
      <c r="K39" s="126">
        <f t="shared" si="15"/>
        <v>7045313.8599999994</v>
      </c>
      <c r="L39" s="126">
        <f t="shared" si="15"/>
        <v>7045313.8599999994</v>
      </c>
      <c r="M39" s="126">
        <f t="shared" si="15"/>
        <v>7045313.8599999994</v>
      </c>
      <c r="N39" s="126">
        <f t="shared" si="15"/>
        <v>7045313.8599999994</v>
      </c>
      <c r="O39" s="126">
        <f>D39+E39+F39+G39+H39+I39+J39+K39+L39+M39+N39</f>
        <v>79095734.839999989</v>
      </c>
    </row>
    <row r="40" spans="1:1024" ht="37.5">
      <c r="A40" s="223"/>
      <c r="B40" s="224"/>
      <c r="C40" s="54" t="s">
        <v>130</v>
      </c>
      <c r="D40" s="55">
        <f t="shared" ref="D40:N40" si="16">D58</f>
        <v>4373763</v>
      </c>
      <c r="E40" s="55">
        <f t="shared" si="16"/>
        <v>4569615.7</v>
      </c>
      <c r="F40" s="126">
        <f t="shared" si="16"/>
        <v>5267802</v>
      </c>
      <c r="G40" s="107">
        <f t="shared" si="16"/>
        <v>5370585</v>
      </c>
      <c r="H40" s="107">
        <f t="shared" si="16"/>
        <v>5370585</v>
      </c>
      <c r="I40" s="107">
        <f t="shared" si="16"/>
        <v>5370585</v>
      </c>
      <c r="J40" s="55">
        <f t="shared" si="16"/>
        <v>4794263</v>
      </c>
      <c r="K40" s="55">
        <f t="shared" si="16"/>
        <v>4794263</v>
      </c>
      <c r="L40" s="55">
        <f t="shared" si="16"/>
        <v>4794263</v>
      </c>
      <c r="M40" s="55">
        <f t="shared" si="16"/>
        <v>4794263</v>
      </c>
      <c r="N40" s="55">
        <f t="shared" si="16"/>
        <v>4794263</v>
      </c>
      <c r="O40" s="126">
        <f>D40+E40+F40+G40+H40+I40+J40+K40+L40+M40+N40</f>
        <v>54294250.700000003</v>
      </c>
    </row>
    <row r="41" spans="1:1024" s="56" customFormat="1">
      <c r="A41" s="223"/>
      <c r="B41" s="224"/>
      <c r="C41" s="54" t="s">
        <v>20</v>
      </c>
      <c r="D41" s="55">
        <f>D59+D88+D97+D123</f>
        <v>37708.79</v>
      </c>
      <c r="E41" s="55">
        <f>E59+E88+E97+E114+E123</f>
        <v>21088.829999999998</v>
      </c>
      <c r="F41" s="126">
        <f>F59+F97+F114+F123+F88</f>
        <v>24558.100000000002</v>
      </c>
      <c r="G41" s="107">
        <f>G59+G97+G114+G123+G88</f>
        <v>8417.2000000000007</v>
      </c>
      <c r="H41" s="107">
        <f t="shared" ref="H41:N41" si="17">H59+H97+H114+H123</f>
        <v>6992.9</v>
      </c>
      <c r="I41" s="107">
        <f t="shared" si="17"/>
        <v>5673.2</v>
      </c>
      <c r="J41" s="55">
        <f t="shared" si="17"/>
        <v>22536.7</v>
      </c>
      <c r="K41" s="55">
        <f t="shared" si="17"/>
        <v>22536.7</v>
      </c>
      <c r="L41" s="55">
        <f t="shared" si="17"/>
        <v>22536.7</v>
      </c>
      <c r="M41" s="55">
        <f t="shared" si="17"/>
        <v>22536.7</v>
      </c>
      <c r="N41" s="55">
        <f t="shared" si="17"/>
        <v>22536.7</v>
      </c>
      <c r="O41" s="126">
        <f>D41+E41+F41+G41+H41+I41+J41+K41+L41+M41+N41</f>
        <v>217122.52000000002</v>
      </c>
    </row>
    <row r="42" spans="1:1024" s="60" customFormat="1">
      <c r="A42" s="223"/>
      <c r="B42" s="224"/>
      <c r="C42" s="54" t="s">
        <v>137</v>
      </c>
      <c r="D42" s="55">
        <f>D124</f>
        <v>1450.62</v>
      </c>
      <c r="E42" s="59" t="s">
        <v>128</v>
      </c>
      <c r="F42" s="142" t="s">
        <v>128</v>
      </c>
      <c r="G42" s="110" t="s">
        <v>128</v>
      </c>
      <c r="H42" s="110" t="s">
        <v>128</v>
      </c>
      <c r="I42" s="110" t="s">
        <v>128</v>
      </c>
      <c r="J42" s="59" t="s">
        <v>128</v>
      </c>
      <c r="K42" s="59" t="s">
        <v>128</v>
      </c>
      <c r="L42" s="59" t="s">
        <v>128</v>
      </c>
      <c r="M42" s="59" t="s">
        <v>128</v>
      </c>
      <c r="N42" s="59" t="s">
        <v>128</v>
      </c>
      <c r="O42" s="126">
        <f>D42</f>
        <v>1450.62</v>
      </c>
    </row>
    <row r="43" spans="1:1024" s="60" customFormat="1" ht="18.75" customHeight="1">
      <c r="A43" s="225" t="s">
        <v>35</v>
      </c>
      <c r="B43" s="226" t="s">
        <v>140</v>
      </c>
      <c r="C43" s="54" t="s">
        <v>17</v>
      </c>
      <c r="D43" s="55">
        <f t="shared" ref="D43:O43" si="18">D46</f>
        <v>2953131.3</v>
      </c>
      <c r="E43" s="55">
        <f t="shared" si="18"/>
        <v>3259578.5</v>
      </c>
      <c r="F43" s="126">
        <f t="shared" si="18"/>
        <v>3435790.3</v>
      </c>
      <c r="G43" s="107">
        <f t="shared" si="18"/>
        <v>3418971.2</v>
      </c>
      <c r="H43" s="107">
        <f t="shared" si="18"/>
        <v>3416456.7</v>
      </c>
      <c r="I43" s="107">
        <f t="shared" si="18"/>
        <v>3415808.6</v>
      </c>
      <c r="J43" s="55">
        <f t="shared" si="18"/>
        <v>3382299.3</v>
      </c>
      <c r="K43" s="55">
        <f t="shared" si="18"/>
        <v>3382299.3</v>
      </c>
      <c r="L43" s="55">
        <f t="shared" si="18"/>
        <v>3382299.3</v>
      </c>
      <c r="M43" s="55">
        <f t="shared" si="18"/>
        <v>3382299.3</v>
      </c>
      <c r="N43" s="55">
        <f t="shared" si="18"/>
        <v>3382299.3</v>
      </c>
      <c r="O43" s="126">
        <f t="shared" si="18"/>
        <v>36811233.100000001</v>
      </c>
    </row>
    <row r="44" spans="1:1024" s="60" customFormat="1" ht="37.5" hidden="1" customHeight="1">
      <c r="A44" s="225"/>
      <c r="B44" s="226"/>
      <c r="C44" s="54" t="s">
        <v>141</v>
      </c>
      <c r="D44" s="55">
        <v>0</v>
      </c>
      <c r="E44" s="55">
        <v>0</v>
      </c>
      <c r="F44" s="126">
        <v>0</v>
      </c>
      <c r="G44" s="107">
        <v>0</v>
      </c>
      <c r="H44" s="107">
        <v>0</v>
      </c>
      <c r="I44" s="107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126">
        <v>0</v>
      </c>
    </row>
    <row r="45" spans="1:1024" ht="37.5" hidden="1" customHeight="1">
      <c r="A45" s="225"/>
      <c r="B45" s="226"/>
      <c r="C45" s="54" t="s">
        <v>127</v>
      </c>
      <c r="D45" s="55">
        <v>0</v>
      </c>
      <c r="E45" s="55">
        <v>0</v>
      </c>
      <c r="F45" s="126">
        <v>0</v>
      </c>
      <c r="G45" s="107">
        <v>0</v>
      </c>
      <c r="H45" s="107">
        <v>0</v>
      </c>
      <c r="I45" s="107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126">
        <v>0</v>
      </c>
    </row>
    <row r="46" spans="1:1024" s="60" customFormat="1">
      <c r="A46" s="225"/>
      <c r="B46" s="226"/>
      <c r="C46" s="61" t="s">
        <v>129</v>
      </c>
      <c r="D46" s="55">
        <f t="shared" ref="D46:O46" si="19">D47</f>
        <v>2953131.3</v>
      </c>
      <c r="E46" s="55">
        <f t="shared" si="19"/>
        <v>3259578.5</v>
      </c>
      <c r="F46" s="126">
        <f t="shared" si="19"/>
        <v>3435790.3</v>
      </c>
      <c r="G46" s="107">
        <f t="shared" si="19"/>
        <v>3418971.2</v>
      </c>
      <c r="H46" s="107">
        <f t="shared" si="19"/>
        <v>3416456.7</v>
      </c>
      <c r="I46" s="107">
        <f t="shared" si="19"/>
        <v>3415808.6</v>
      </c>
      <c r="J46" s="55">
        <f t="shared" si="19"/>
        <v>3382299.3</v>
      </c>
      <c r="K46" s="55">
        <f t="shared" si="19"/>
        <v>3382299.3</v>
      </c>
      <c r="L46" s="55">
        <f t="shared" si="19"/>
        <v>3382299.3</v>
      </c>
      <c r="M46" s="55">
        <f t="shared" si="19"/>
        <v>3382299.3</v>
      </c>
      <c r="N46" s="55">
        <f t="shared" si="19"/>
        <v>3382299.3</v>
      </c>
      <c r="O46" s="126">
        <f t="shared" si="19"/>
        <v>36811233.100000001</v>
      </c>
    </row>
    <row r="47" spans="1:1024" s="60" customFormat="1" ht="18.75" customHeight="1">
      <c r="A47" s="225"/>
      <c r="B47" s="226"/>
      <c r="C47" s="227" t="s">
        <v>142</v>
      </c>
      <c r="D47" s="222">
        <v>2953131.3</v>
      </c>
      <c r="E47" s="222">
        <v>3259578.5</v>
      </c>
      <c r="F47" s="221">
        <v>3435790.3</v>
      </c>
      <c r="G47" s="222">
        <v>3418971.2</v>
      </c>
      <c r="H47" s="222">
        <v>3416456.7</v>
      </c>
      <c r="I47" s="222">
        <v>3415808.6</v>
      </c>
      <c r="J47" s="222">
        <v>3382299.3</v>
      </c>
      <c r="K47" s="222">
        <v>3382299.3</v>
      </c>
      <c r="L47" s="222">
        <v>3382299.3</v>
      </c>
      <c r="M47" s="222">
        <v>3382299.3</v>
      </c>
      <c r="N47" s="222">
        <v>3382299.3</v>
      </c>
      <c r="O47" s="221">
        <f>D47+E47+F47+G47+H47+I47+J47+K47+L47+M47+N47</f>
        <v>36811233.100000001</v>
      </c>
    </row>
    <row r="48" spans="1:1024" ht="43.5" customHeight="1">
      <c r="A48" s="225"/>
      <c r="B48" s="226"/>
      <c r="C48" s="227"/>
      <c r="D48" s="222"/>
      <c r="E48" s="222"/>
      <c r="F48" s="221"/>
      <c r="G48" s="222"/>
      <c r="H48" s="222"/>
      <c r="I48" s="222"/>
      <c r="J48" s="222"/>
      <c r="K48" s="222"/>
      <c r="L48" s="222"/>
      <c r="M48" s="222"/>
      <c r="N48" s="222"/>
      <c r="O48" s="221"/>
    </row>
    <row r="49" spans="1:15" s="56" customFormat="1" hidden="1">
      <c r="A49" s="225"/>
      <c r="B49" s="226"/>
      <c r="C49" s="62" t="s">
        <v>20</v>
      </c>
      <c r="D49" s="57">
        <v>0</v>
      </c>
      <c r="E49" s="57">
        <v>0</v>
      </c>
      <c r="F49" s="129">
        <v>0</v>
      </c>
      <c r="G49" s="63">
        <v>0</v>
      </c>
      <c r="H49" s="63">
        <v>0</v>
      </c>
      <c r="I49" s="63"/>
      <c r="J49" s="63"/>
      <c r="K49" s="63"/>
      <c r="L49" s="63"/>
      <c r="M49" s="63"/>
      <c r="N49" s="63"/>
      <c r="O49" s="129">
        <v>0</v>
      </c>
    </row>
    <row r="50" spans="1:15" s="60" customFormat="1" ht="37.5" hidden="1">
      <c r="A50" s="225"/>
      <c r="B50" s="226"/>
      <c r="C50" s="64" t="s">
        <v>21</v>
      </c>
      <c r="D50" s="57">
        <v>0</v>
      </c>
      <c r="E50" s="57">
        <v>0</v>
      </c>
      <c r="F50" s="129">
        <v>0</v>
      </c>
      <c r="G50" s="63">
        <v>0</v>
      </c>
      <c r="H50" s="63">
        <v>0</v>
      </c>
      <c r="I50" s="63"/>
      <c r="J50" s="63"/>
      <c r="K50" s="63"/>
      <c r="L50" s="63"/>
      <c r="M50" s="63"/>
      <c r="N50" s="63"/>
      <c r="O50" s="129">
        <v>0</v>
      </c>
    </row>
    <row r="51" spans="1:15" s="60" customFormat="1" ht="24.75" customHeight="1">
      <c r="A51" s="223" t="s">
        <v>38</v>
      </c>
      <c r="B51" s="226" t="s">
        <v>143</v>
      </c>
      <c r="C51" s="54" t="s">
        <v>17</v>
      </c>
      <c r="D51" s="55">
        <f t="shared" ref="D51:O51" si="20">D52+D55+D59</f>
        <v>7000851.3200000003</v>
      </c>
      <c r="E51" s="55">
        <f t="shared" si="20"/>
        <v>7971314.3700000001</v>
      </c>
      <c r="F51" s="126">
        <f t="shared" si="20"/>
        <v>9101916.9199999999</v>
      </c>
      <c r="G51" s="107">
        <f t="shared" si="20"/>
        <v>9355121.5999999996</v>
      </c>
      <c r="H51" s="107">
        <f t="shared" si="20"/>
        <v>9326677.0999999996</v>
      </c>
      <c r="I51" s="107">
        <f t="shared" si="20"/>
        <v>9350499.5999999996</v>
      </c>
      <c r="J51" s="55">
        <f t="shared" si="20"/>
        <v>8406789.0999999996</v>
      </c>
      <c r="K51" s="55">
        <f t="shared" si="20"/>
        <v>8406789.0999999996</v>
      </c>
      <c r="L51" s="55">
        <f t="shared" si="20"/>
        <v>8406789.0999999996</v>
      </c>
      <c r="M51" s="55">
        <f t="shared" si="20"/>
        <v>8406789.0999999996</v>
      </c>
      <c r="N51" s="55">
        <f t="shared" si="20"/>
        <v>8406789.0999999996</v>
      </c>
      <c r="O51" s="126">
        <f t="shared" si="20"/>
        <v>94140326.410000011</v>
      </c>
    </row>
    <row r="52" spans="1:15" s="60" customFormat="1" ht="23.25" customHeight="1">
      <c r="A52" s="223"/>
      <c r="B52" s="226"/>
      <c r="C52" s="54" t="s">
        <v>18</v>
      </c>
      <c r="D52" s="55">
        <f t="shared" ref="D52:O52" si="21">D53</f>
        <v>428830.02</v>
      </c>
      <c r="E52" s="55">
        <f t="shared" si="21"/>
        <v>1192616.68</v>
      </c>
      <c r="F52" s="126">
        <f t="shared" si="21"/>
        <v>1231701.05</v>
      </c>
      <c r="G52" s="107">
        <f t="shared" si="21"/>
        <v>1296375.2</v>
      </c>
      <c r="H52" s="107">
        <f t="shared" si="21"/>
        <v>1303249.8</v>
      </c>
      <c r="I52" s="107">
        <f t="shared" si="21"/>
        <v>1307885</v>
      </c>
      <c r="J52" s="55">
        <f t="shared" si="21"/>
        <v>1229182.8400000001</v>
      </c>
      <c r="K52" s="55">
        <f t="shared" si="21"/>
        <v>1229182.8400000001</v>
      </c>
      <c r="L52" s="55">
        <f t="shared" si="21"/>
        <v>1229182.8400000001</v>
      </c>
      <c r="M52" s="55">
        <f t="shared" si="21"/>
        <v>1229182.8400000001</v>
      </c>
      <c r="N52" s="55">
        <f t="shared" si="21"/>
        <v>1229182.8400000001</v>
      </c>
      <c r="O52" s="126">
        <f t="shared" si="21"/>
        <v>12906571.949999999</v>
      </c>
    </row>
    <row r="53" spans="1:15" s="60" customFormat="1" ht="13.5" customHeight="1">
      <c r="A53" s="223"/>
      <c r="B53" s="226"/>
      <c r="C53" s="227" t="s">
        <v>142</v>
      </c>
      <c r="D53" s="222">
        <v>428830.02</v>
      </c>
      <c r="E53" s="222">
        <v>1192616.68</v>
      </c>
      <c r="F53" s="221">
        <v>1231701.05</v>
      </c>
      <c r="G53" s="222">
        <v>1296375.2</v>
      </c>
      <c r="H53" s="222">
        <v>1303249.8</v>
      </c>
      <c r="I53" s="222">
        <v>1307885</v>
      </c>
      <c r="J53" s="222">
        <v>1229182.8400000001</v>
      </c>
      <c r="K53" s="222">
        <v>1229182.8400000001</v>
      </c>
      <c r="L53" s="222">
        <v>1229182.8400000001</v>
      </c>
      <c r="M53" s="222">
        <v>1229182.8400000001</v>
      </c>
      <c r="N53" s="222">
        <v>1229182.8400000001</v>
      </c>
      <c r="O53" s="221">
        <f>D53+E53+F53+G53+H53+I53+J53+K53+L53+M53+N53</f>
        <v>12906571.949999999</v>
      </c>
    </row>
    <row r="54" spans="1:15" ht="46.5" customHeight="1">
      <c r="A54" s="223"/>
      <c r="B54" s="226"/>
      <c r="C54" s="227"/>
      <c r="D54" s="222"/>
      <c r="E54" s="222"/>
      <c r="F54" s="221"/>
      <c r="G54" s="222"/>
      <c r="H54" s="222"/>
      <c r="I54" s="222"/>
      <c r="J54" s="222"/>
      <c r="K54" s="222"/>
      <c r="L54" s="222"/>
      <c r="M54" s="222"/>
      <c r="N54" s="222"/>
      <c r="O54" s="221"/>
    </row>
    <row r="55" spans="1:15" s="60" customFormat="1">
      <c r="A55" s="223"/>
      <c r="B55" s="226"/>
      <c r="C55" s="65" t="s">
        <v>19</v>
      </c>
      <c r="D55" s="55">
        <f t="shared" ref="D55:O55" si="22">D57+D58</f>
        <v>6565132.2999999998</v>
      </c>
      <c r="E55" s="55">
        <f t="shared" si="22"/>
        <v>6761589.4900000002</v>
      </c>
      <c r="F55" s="126">
        <f t="shared" si="22"/>
        <v>7851366.8700000001</v>
      </c>
      <c r="G55" s="107">
        <f t="shared" si="22"/>
        <v>8053279.4000000004</v>
      </c>
      <c r="H55" s="107">
        <f t="shared" si="22"/>
        <v>8017960.2999999998</v>
      </c>
      <c r="I55" s="107">
        <f t="shared" si="22"/>
        <v>8037054.0999999996</v>
      </c>
      <c r="J55" s="55">
        <f t="shared" si="22"/>
        <v>7159143.1600000001</v>
      </c>
      <c r="K55" s="55">
        <f t="shared" si="22"/>
        <v>7159143.1600000001</v>
      </c>
      <c r="L55" s="55">
        <f t="shared" si="22"/>
        <v>7159143.1600000001</v>
      </c>
      <c r="M55" s="55">
        <f t="shared" si="22"/>
        <v>7159143.1600000001</v>
      </c>
      <c r="N55" s="55">
        <f t="shared" si="22"/>
        <v>7159143.1600000001</v>
      </c>
      <c r="O55" s="126">
        <f t="shared" si="22"/>
        <v>81082098.260000005</v>
      </c>
    </row>
    <row r="56" spans="1:15" s="60" customFormat="1">
      <c r="A56" s="223"/>
      <c r="B56" s="226"/>
      <c r="C56" s="61" t="s">
        <v>126</v>
      </c>
      <c r="D56" s="66"/>
      <c r="E56" s="66"/>
      <c r="F56" s="140"/>
      <c r="G56" s="66"/>
      <c r="H56" s="66"/>
      <c r="I56" s="66"/>
      <c r="J56" s="66"/>
      <c r="K56" s="66"/>
      <c r="L56" s="66"/>
      <c r="M56" s="66"/>
      <c r="N56" s="66"/>
      <c r="O56" s="140"/>
    </row>
    <row r="57" spans="1:15" ht="37.5">
      <c r="A57" s="223"/>
      <c r="B57" s="226"/>
      <c r="C57" s="54" t="s">
        <v>127</v>
      </c>
      <c r="D57" s="67">
        <v>2191369.2999999998</v>
      </c>
      <c r="E57" s="67">
        <v>2191973.79</v>
      </c>
      <c r="F57" s="141">
        <v>2583564.87</v>
      </c>
      <c r="G57" s="67">
        <v>2682694.4</v>
      </c>
      <c r="H57" s="67">
        <v>2647375.2999999998</v>
      </c>
      <c r="I57" s="67">
        <v>2666469.1</v>
      </c>
      <c r="J57" s="67">
        <v>2364880.16</v>
      </c>
      <c r="K57" s="67">
        <v>2364880.16</v>
      </c>
      <c r="L57" s="67">
        <v>2364880.16</v>
      </c>
      <c r="M57" s="67">
        <v>2364880.16</v>
      </c>
      <c r="N57" s="67">
        <v>2364880.16</v>
      </c>
      <c r="O57" s="141">
        <f>D57+E57+F57+G57+H57+I57+J57+K57+L57+M57+N57</f>
        <v>26787847.560000002</v>
      </c>
    </row>
    <row r="58" spans="1:15" ht="45.75" customHeight="1">
      <c r="A58" s="223"/>
      <c r="B58" s="226"/>
      <c r="C58" s="65" t="s">
        <v>130</v>
      </c>
      <c r="D58" s="55">
        <v>4373763</v>
      </c>
      <c r="E58" s="55">
        <v>4569615.7</v>
      </c>
      <c r="F58" s="126">
        <v>5267802</v>
      </c>
      <c r="G58" s="107">
        <v>5370585</v>
      </c>
      <c r="H58" s="107">
        <v>5370585</v>
      </c>
      <c r="I58" s="107">
        <v>5370585</v>
      </c>
      <c r="J58" s="55">
        <v>4794263</v>
      </c>
      <c r="K58" s="55">
        <v>4794263</v>
      </c>
      <c r="L58" s="55">
        <v>4794263</v>
      </c>
      <c r="M58" s="55">
        <v>4794263</v>
      </c>
      <c r="N58" s="55">
        <v>4794263</v>
      </c>
      <c r="O58" s="126">
        <f>D58+E58+F58+G58+H58+I58+J58+K58+L58+M58+N58</f>
        <v>54294250.700000003</v>
      </c>
    </row>
    <row r="59" spans="1:15" s="56" customFormat="1">
      <c r="A59" s="223"/>
      <c r="B59" s="226"/>
      <c r="C59" s="54" t="s">
        <v>20</v>
      </c>
      <c r="D59" s="55">
        <v>6889</v>
      </c>
      <c r="E59" s="55">
        <v>17108.2</v>
      </c>
      <c r="F59" s="126">
        <v>18849</v>
      </c>
      <c r="G59" s="107">
        <v>5467</v>
      </c>
      <c r="H59" s="107">
        <v>5467</v>
      </c>
      <c r="I59" s="107">
        <v>5560.5</v>
      </c>
      <c r="J59" s="55">
        <v>18463.099999999999</v>
      </c>
      <c r="K59" s="55">
        <v>18463.099999999999</v>
      </c>
      <c r="L59" s="55">
        <v>18463.099999999999</v>
      </c>
      <c r="M59" s="55">
        <v>18463.099999999999</v>
      </c>
      <c r="N59" s="55">
        <v>18463.099999999999</v>
      </c>
      <c r="O59" s="126">
        <f>D59+E59+F59+G59+H59+I59+J59+K59+L59+M59+N59</f>
        <v>151656.20000000001</v>
      </c>
    </row>
    <row r="60" spans="1:15" s="37" customFormat="1" ht="37.5" hidden="1">
      <c r="A60" s="223"/>
      <c r="B60" s="226"/>
      <c r="C60" s="54" t="s">
        <v>21</v>
      </c>
      <c r="D60" s="57">
        <v>0</v>
      </c>
      <c r="E60" s="57">
        <v>0</v>
      </c>
      <c r="F60" s="129">
        <v>0</v>
      </c>
      <c r="G60" s="63">
        <v>0</v>
      </c>
      <c r="H60" s="63">
        <v>0</v>
      </c>
      <c r="I60" s="63"/>
      <c r="J60" s="63"/>
      <c r="K60" s="63"/>
      <c r="L60" s="63"/>
      <c r="M60" s="63"/>
      <c r="N60" s="63"/>
      <c r="O60" s="129">
        <v>0</v>
      </c>
    </row>
    <row r="61" spans="1:15" s="56" customFormat="1" ht="18.75" customHeight="1">
      <c r="A61" s="225" t="s">
        <v>39</v>
      </c>
      <c r="B61" s="226" t="s">
        <v>144</v>
      </c>
      <c r="C61" s="54" t="s">
        <v>17</v>
      </c>
      <c r="D61" s="55">
        <f t="shared" ref="D61:O61" si="23">D64</f>
        <v>178868.55</v>
      </c>
      <c r="E61" s="55">
        <f t="shared" si="23"/>
        <v>206627.71</v>
      </c>
      <c r="F61" s="126">
        <f t="shared" si="23"/>
        <v>253578.4</v>
      </c>
      <c r="G61" s="107">
        <f t="shared" si="23"/>
        <v>279143.09999999998</v>
      </c>
      <c r="H61" s="107">
        <f t="shared" si="23"/>
        <v>275314.90000000002</v>
      </c>
      <c r="I61" s="107">
        <f t="shared" si="23"/>
        <v>275971.3</v>
      </c>
      <c r="J61" s="55">
        <f t="shared" si="23"/>
        <v>254231.8</v>
      </c>
      <c r="K61" s="55">
        <f t="shared" si="23"/>
        <v>254231.8</v>
      </c>
      <c r="L61" s="55">
        <f t="shared" si="23"/>
        <v>254231.8</v>
      </c>
      <c r="M61" s="55">
        <f t="shared" si="23"/>
        <v>254231.8</v>
      </c>
      <c r="N61" s="55">
        <f t="shared" si="23"/>
        <v>254231.8</v>
      </c>
      <c r="O61" s="126">
        <f t="shared" si="23"/>
        <v>2740662.96</v>
      </c>
    </row>
    <row r="62" spans="1:15" s="56" customFormat="1" ht="37.5" hidden="1" customHeight="1">
      <c r="A62" s="225"/>
      <c r="B62" s="226"/>
      <c r="C62" s="54" t="s">
        <v>141</v>
      </c>
      <c r="D62" s="55">
        <v>0</v>
      </c>
      <c r="E62" s="55">
        <v>0</v>
      </c>
      <c r="F62" s="126">
        <v>0</v>
      </c>
      <c r="G62" s="107">
        <v>0</v>
      </c>
      <c r="H62" s="107">
        <v>0</v>
      </c>
      <c r="I62" s="107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126">
        <v>0</v>
      </c>
    </row>
    <row r="63" spans="1:15" s="58" customFormat="1" ht="37.5" hidden="1" customHeight="1">
      <c r="A63" s="225"/>
      <c r="B63" s="226"/>
      <c r="C63" s="54" t="s">
        <v>127</v>
      </c>
      <c r="D63" s="55">
        <v>0</v>
      </c>
      <c r="E63" s="55">
        <v>0</v>
      </c>
      <c r="F63" s="126">
        <v>0</v>
      </c>
      <c r="G63" s="107">
        <v>0</v>
      </c>
      <c r="H63" s="107">
        <v>0</v>
      </c>
      <c r="I63" s="107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126">
        <v>0</v>
      </c>
    </row>
    <row r="64" spans="1:15" s="60" customFormat="1">
      <c r="A64" s="225"/>
      <c r="B64" s="226"/>
      <c r="C64" s="61" t="s">
        <v>129</v>
      </c>
      <c r="D64" s="55">
        <f t="shared" ref="D64:O64" si="24">D65</f>
        <v>178868.55</v>
      </c>
      <c r="E64" s="55">
        <f t="shared" si="24"/>
        <v>206627.71</v>
      </c>
      <c r="F64" s="126">
        <f t="shared" si="24"/>
        <v>253578.4</v>
      </c>
      <c r="G64" s="107">
        <f t="shared" si="24"/>
        <v>279143.09999999998</v>
      </c>
      <c r="H64" s="107">
        <f t="shared" si="24"/>
        <v>275314.90000000002</v>
      </c>
      <c r="I64" s="107">
        <f t="shared" si="24"/>
        <v>275971.3</v>
      </c>
      <c r="J64" s="55">
        <f t="shared" si="24"/>
        <v>254231.8</v>
      </c>
      <c r="K64" s="55">
        <f t="shared" si="24"/>
        <v>254231.8</v>
      </c>
      <c r="L64" s="55">
        <f t="shared" si="24"/>
        <v>254231.8</v>
      </c>
      <c r="M64" s="55">
        <f t="shared" si="24"/>
        <v>254231.8</v>
      </c>
      <c r="N64" s="55">
        <f t="shared" si="24"/>
        <v>254231.8</v>
      </c>
      <c r="O64" s="126">
        <f t="shared" si="24"/>
        <v>2740662.96</v>
      </c>
    </row>
    <row r="65" spans="1:15" s="60" customFormat="1" ht="18.75" customHeight="1">
      <c r="A65" s="225"/>
      <c r="B65" s="226"/>
      <c r="C65" s="227" t="s">
        <v>142</v>
      </c>
      <c r="D65" s="222">
        <v>178868.55</v>
      </c>
      <c r="E65" s="222">
        <v>206627.71</v>
      </c>
      <c r="F65" s="221">
        <v>253578.4</v>
      </c>
      <c r="G65" s="222">
        <v>279143.09999999998</v>
      </c>
      <c r="H65" s="222">
        <v>275314.90000000002</v>
      </c>
      <c r="I65" s="222">
        <v>275971.3</v>
      </c>
      <c r="J65" s="222">
        <v>254231.8</v>
      </c>
      <c r="K65" s="222">
        <v>254231.8</v>
      </c>
      <c r="L65" s="222">
        <v>254231.8</v>
      </c>
      <c r="M65" s="222">
        <v>254231.8</v>
      </c>
      <c r="N65" s="222">
        <v>254231.8</v>
      </c>
      <c r="O65" s="221">
        <f>D65+E65+F65+G65+H65+I65+J65+K65+L65+M65+N65</f>
        <v>2740662.96</v>
      </c>
    </row>
    <row r="66" spans="1:15" ht="44.25" customHeight="1">
      <c r="A66" s="225"/>
      <c r="B66" s="226"/>
      <c r="C66" s="227"/>
      <c r="D66" s="222"/>
      <c r="E66" s="222"/>
      <c r="F66" s="221"/>
      <c r="G66" s="222"/>
      <c r="H66" s="222"/>
      <c r="I66" s="222"/>
      <c r="J66" s="222"/>
      <c r="K66" s="222"/>
      <c r="L66" s="222"/>
      <c r="M66" s="222"/>
      <c r="N66" s="222"/>
      <c r="O66" s="221"/>
    </row>
    <row r="67" spans="1:15" s="60" customFormat="1" ht="18.75" customHeight="1">
      <c r="A67" s="225" t="s">
        <v>41</v>
      </c>
      <c r="B67" s="226" t="s">
        <v>145</v>
      </c>
      <c r="C67" s="54" t="s">
        <v>17</v>
      </c>
      <c r="D67" s="55">
        <f t="shared" ref="D67:O67" si="25">D70</f>
        <v>890308.44</v>
      </c>
      <c r="E67" s="55">
        <f t="shared" si="25"/>
        <v>881847.04</v>
      </c>
      <c r="F67" s="126">
        <f t="shared" si="25"/>
        <v>1005516.67</v>
      </c>
      <c r="G67" s="107">
        <f t="shared" si="25"/>
        <v>1116970.7</v>
      </c>
      <c r="H67" s="107">
        <f t="shared" si="25"/>
        <v>1112503.7</v>
      </c>
      <c r="I67" s="107">
        <f t="shared" si="25"/>
        <v>1116682.3999999999</v>
      </c>
      <c r="J67" s="55">
        <f t="shared" si="25"/>
        <v>989374.4</v>
      </c>
      <c r="K67" s="55">
        <f t="shared" si="25"/>
        <v>989374.4</v>
      </c>
      <c r="L67" s="55">
        <f t="shared" si="25"/>
        <v>989374.4</v>
      </c>
      <c r="M67" s="55">
        <f t="shared" si="25"/>
        <v>989374.4</v>
      </c>
      <c r="N67" s="55">
        <f t="shared" si="25"/>
        <v>989374.4</v>
      </c>
      <c r="O67" s="126">
        <f t="shared" si="25"/>
        <v>11070700.950000001</v>
      </c>
    </row>
    <row r="68" spans="1:15" s="60" customFormat="1" ht="37.5" hidden="1" customHeight="1">
      <c r="A68" s="225"/>
      <c r="B68" s="226"/>
      <c r="C68" s="54" t="s">
        <v>141</v>
      </c>
      <c r="D68" s="55">
        <v>0</v>
      </c>
      <c r="E68" s="55">
        <v>0</v>
      </c>
      <c r="F68" s="126">
        <v>0</v>
      </c>
      <c r="G68" s="107">
        <v>0</v>
      </c>
      <c r="H68" s="107">
        <v>0</v>
      </c>
      <c r="I68" s="107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126">
        <v>0</v>
      </c>
    </row>
    <row r="69" spans="1:15" ht="37.5" hidden="1" customHeight="1">
      <c r="A69" s="225"/>
      <c r="B69" s="226"/>
      <c r="C69" s="54" t="s">
        <v>127</v>
      </c>
      <c r="D69" s="55">
        <v>0</v>
      </c>
      <c r="E69" s="55">
        <v>0</v>
      </c>
      <c r="F69" s="126">
        <v>0</v>
      </c>
      <c r="G69" s="107">
        <v>0</v>
      </c>
      <c r="H69" s="107">
        <v>0</v>
      </c>
      <c r="I69" s="107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126">
        <v>0</v>
      </c>
    </row>
    <row r="70" spans="1:15" s="60" customFormat="1">
      <c r="A70" s="225"/>
      <c r="B70" s="226"/>
      <c r="C70" s="61" t="s">
        <v>129</v>
      </c>
      <c r="D70" s="55">
        <f t="shared" ref="D70:O70" si="26">D71</f>
        <v>890308.44</v>
      </c>
      <c r="E70" s="55">
        <f t="shared" si="26"/>
        <v>881847.04</v>
      </c>
      <c r="F70" s="126">
        <f t="shared" si="26"/>
        <v>1005516.67</v>
      </c>
      <c r="G70" s="107">
        <f t="shared" si="26"/>
        <v>1116970.7</v>
      </c>
      <c r="H70" s="107">
        <f t="shared" si="26"/>
        <v>1112503.7</v>
      </c>
      <c r="I70" s="107">
        <f t="shared" si="26"/>
        <v>1116682.3999999999</v>
      </c>
      <c r="J70" s="55">
        <f t="shared" si="26"/>
        <v>989374.4</v>
      </c>
      <c r="K70" s="55">
        <f t="shared" si="26"/>
        <v>989374.4</v>
      </c>
      <c r="L70" s="55">
        <f t="shared" si="26"/>
        <v>989374.4</v>
      </c>
      <c r="M70" s="55">
        <f t="shared" si="26"/>
        <v>989374.4</v>
      </c>
      <c r="N70" s="55">
        <f t="shared" si="26"/>
        <v>989374.4</v>
      </c>
      <c r="O70" s="126">
        <f t="shared" si="26"/>
        <v>11070700.950000001</v>
      </c>
    </row>
    <row r="71" spans="1:15" s="60" customFormat="1" ht="18.75" customHeight="1">
      <c r="A71" s="225"/>
      <c r="B71" s="226"/>
      <c r="C71" s="227" t="s">
        <v>142</v>
      </c>
      <c r="D71" s="222">
        <v>890308.44</v>
      </c>
      <c r="E71" s="222">
        <v>881847.04</v>
      </c>
      <c r="F71" s="221">
        <v>1005516.67</v>
      </c>
      <c r="G71" s="222">
        <v>1116970.7</v>
      </c>
      <c r="H71" s="222">
        <v>1112503.7</v>
      </c>
      <c r="I71" s="222">
        <v>1116682.3999999999</v>
      </c>
      <c r="J71" s="222">
        <v>989374.4</v>
      </c>
      <c r="K71" s="222">
        <v>989374.4</v>
      </c>
      <c r="L71" s="222">
        <v>989374.4</v>
      </c>
      <c r="M71" s="222">
        <v>989374.4</v>
      </c>
      <c r="N71" s="222">
        <v>989374.4</v>
      </c>
      <c r="O71" s="221">
        <f>D71+E71+F71+G71+H71+I71+J71+K71+L71+M71+N71</f>
        <v>11070700.950000001</v>
      </c>
    </row>
    <row r="72" spans="1:15" ht="42.75" customHeight="1">
      <c r="A72" s="225"/>
      <c r="B72" s="226"/>
      <c r="C72" s="227"/>
      <c r="D72" s="222"/>
      <c r="E72" s="222"/>
      <c r="F72" s="221"/>
      <c r="G72" s="222"/>
      <c r="H72" s="222"/>
      <c r="I72" s="222"/>
      <c r="J72" s="222"/>
      <c r="K72" s="222"/>
      <c r="L72" s="222"/>
      <c r="M72" s="222"/>
      <c r="N72" s="222"/>
      <c r="O72" s="221"/>
    </row>
    <row r="73" spans="1:15" s="56" customFormat="1" hidden="1">
      <c r="A73" s="225"/>
      <c r="B73" s="226"/>
      <c r="C73" s="65" t="s">
        <v>20</v>
      </c>
      <c r="D73" s="57">
        <v>0</v>
      </c>
      <c r="E73" s="57">
        <v>0</v>
      </c>
      <c r="F73" s="129">
        <v>0</v>
      </c>
      <c r="G73" s="63">
        <v>0</v>
      </c>
      <c r="H73" s="63">
        <v>0</v>
      </c>
      <c r="I73" s="63"/>
      <c r="J73" s="57"/>
      <c r="K73" s="57"/>
      <c r="L73" s="57"/>
      <c r="M73" s="57"/>
      <c r="N73" s="57"/>
      <c r="O73" s="127">
        <v>0</v>
      </c>
    </row>
    <row r="74" spans="1:15" s="56" customFormat="1" ht="37.5" hidden="1">
      <c r="A74" s="225"/>
      <c r="B74" s="226"/>
      <c r="C74" s="54" t="s">
        <v>21</v>
      </c>
      <c r="D74" s="57">
        <v>0</v>
      </c>
      <c r="E74" s="57">
        <v>0</v>
      </c>
      <c r="F74" s="129">
        <v>0</v>
      </c>
      <c r="G74" s="63">
        <v>0</v>
      </c>
      <c r="H74" s="63">
        <v>0</v>
      </c>
      <c r="I74" s="63"/>
      <c r="J74" s="57"/>
      <c r="K74" s="57"/>
      <c r="L74" s="57"/>
      <c r="M74" s="57"/>
      <c r="N74" s="57"/>
      <c r="O74" s="127">
        <v>0</v>
      </c>
    </row>
    <row r="75" spans="1:15" s="56" customFormat="1" ht="19.5" customHeight="1">
      <c r="A75" s="223" t="s">
        <v>43</v>
      </c>
      <c r="B75" s="226" t="s">
        <v>146</v>
      </c>
      <c r="C75" s="68" t="s">
        <v>17</v>
      </c>
      <c r="D75" s="55">
        <f>D76</f>
        <v>1387.49</v>
      </c>
      <c r="E75" s="110" t="s">
        <v>128</v>
      </c>
      <c r="F75" s="142" t="s">
        <v>128</v>
      </c>
      <c r="G75" s="110" t="s">
        <v>128</v>
      </c>
      <c r="H75" s="110" t="s">
        <v>128</v>
      </c>
      <c r="I75" s="110" t="s">
        <v>128</v>
      </c>
      <c r="J75" s="59" t="s">
        <v>128</v>
      </c>
      <c r="K75" s="59" t="s">
        <v>128</v>
      </c>
      <c r="L75" s="59" t="s">
        <v>128</v>
      </c>
      <c r="M75" s="59" t="s">
        <v>128</v>
      </c>
      <c r="N75" s="59" t="s">
        <v>128</v>
      </c>
      <c r="O75" s="126">
        <f>O76</f>
        <v>1387.49</v>
      </c>
    </row>
    <row r="76" spans="1:15" s="56" customFormat="1">
      <c r="A76" s="223"/>
      <c r="B76" s="226"/>
      <c r="C76" s="69" t="s">
        <v>129</v>
      </c>
      <c r="D76" s="55">
        <f>D77</f>
        <v>1387.49</v>
      </c>
      <c r="E76" s="110" t="s">
        <v>128</v>
      </c>
      <c r="F76" s="142" t="s">
        <v>128</v>
      </c>
      <c r="G76" s="110" t="s">
        <v>128</v>
      </c>
      <c r="H76" s="110" t="s">
        <v>128</v>
      </c>
      <c r="I76" s="110" t="s">
        <v>128</v>
      </c>
      <c r="J76" s="59" t="s">
        <v>128</v>
      </c>
      <c r="K76" s="59" t="s">
        <v>128</v>
      </c>
      <c r="L76" s="59" t="s">
        <v>128</v>
      </c>
      <c r="M76" s="59" t="s">
        <v>128</v>
      </c>
      <c r="N76" s="59" t="s">
        <v>128</v>
      </c>
      <c r="O76" s="126">
        <f>O77</f>
        <v>1387.49</v>
      </c>
    </row>
    <row r="77" spans="1:15" s="56" customFormat="1" ht="18.75" customHeight="1">
      <c r="A77" s="223"/>
      <c r="B77" s="226"/>
      <c r="C77" s="234" t="s">
        <v>142</v>
      </c>
      <c r="D77" s="222">
        <v>1387.49</v>
      </c>
      <c r="E77" s="222" t="s">
        <v>128</v>
      </c>
      <c r="F77" s="221" t="s">
        <v>128</v>
      </c>
      <c r="G77" s="222" t="s">
        <v>128</v>
      </c>
      <c r="H77" s="222" t="s">
        <v>128</v>
      </c>
      <c r="I77" s="222" t="s">
        <v>128</v>
      </c>
      <c r="J77" s="222" t="s">
        <v>128</v>
      </c>
      <c r="K77" s="222" t="s">
        <v>128</v>
      </c>
      <c r="L77" s="222" t="s">
        <v>128</v>
      </c>
      <c r="M77" s="222" t="s">
        <v>128</v>
      </c>
      <c r="N77" s="222" t="s">
        <v>128</v>
      </c>
      <c r="O77" s="221">
        <f>D77</f>
        <v>1387.49</v>
      </c>
    </row>
    <row r="78" spans="1:15" s="58" customFormat="1" ht="44.25" customHeight="1">
      <c r="A78" s="223"/>
      <c r="B78" s="70" t="s">
        <v>147</v>
      </c>
      <c r="C78" s="234"/>
      <c r="D78" s="222"/>
      <c r="E78" s="222"/>
      <c r="F78" s="221"/>
      <c r="G78" s="222"/>
      <c r="H78" s="222"/>
      <c r="I78" s="222"/>
      <c r="J78" s="222"/>
      <c r="K78" s="222"/>
      <c r="L78" s="222"/>
      <c r="M78" s="222"/>
      <c r="N78" s="222"/>
      <c r="O78" s="221"/>
    </row>
    <row r="79" spans="1:15" s="56" customFormat="1" ht="18.75" hidden="1" customHeight="1">
      <c r="A79" s="71"/>
      <c r="B79" s="72"/>
      <c r="C79" s="62" t="s">
        <v>20</v>
      </c>
      <c r="D79" s="57">
        <v>0</v>
      </c>
      <c r="E79" s="57">
        <v>0</v>
      </c>
      <c r="F79" s="129">
        <v>0</v>
      </c>
      <c r="G79" s="63">
        <v>0</v>
      </c>
      <c r="H79" s="63">
        <v>0</v>
      </c>
      <c r="I79" s="63"/>
      <c r="J79" s="63"/>
      <c r="K79" s="63"/>
      <c r="L79" s="63"/>
      <c r="M79" s="63"/>
      <c r="N79" s="63"/>
      <c r="O79" s="129">
        <v>0</v>
      </c>
    </row>
    <row r="80" spans="1:15" s="56" customFormat="1" ht="37.5" hidden="1" customHeight="1">
      <c r="A80" s="71"/>
      <c r="B80" s="72"/>
      <c r="C80" s="64" t="s">
        <v>21</v>
      </c>
      <c r="D80" s="57">
        <v>0</v>
      </c>
      <c r="E80" s="57">
        <v>0</v>
      </c>
      <c r="F80" s="129">
        <v>0</v>
      </c>
      <c r="G80" s="63">
        <v>0</v>
      </c>
      <c r="H80" s="63">
        <v>0</v>
      </c>
      <c r="I80" s="63"/>
      <c r="J80" s="63"/>
      <c r="K80" s="63"/>
      <c r="L80" s="63"/>
      <c r="M80" s="63"/>
      <c r="N80" s="63"/>
      <c r="O80" s="129">
        <v>0</v>
      </c>
    </row>
    <row r="81" spans="1:15" s="37" customFormat="1" ht="18.75" customHeight="1">
      <c r="A81" s="223" t="s">
        <v>45</v>
      </c>
      <c r="B81" s="227" t="s">
        <v>148</v>
      </c>
      <c r="C81" s="54" t="s">
        <v>17</v>
      </c>
      <c r="D81" s="55">
        <f>D82+D85+D88</f>
        <v>331604.31000000006</v>
      </c>
      <c r="E81" s="55">
        <f>E82+E85+E88</f>
        <v>299016.88</v>
      </c>
      <c r="F81" s="126">
        <f>F82+F85+F88</f>
        <v>263775.63</v>
      </c>
      <c r="G81" s="107">
        <f>G85+G88</f>
        <v>216192.9</v>
      </c>
      <c r="H81" s="107">
        <f t="shared" ref="H81:N81" si="27">H85</f>
        <v>32043</v>
      </c>
      <c r="I81" s="107">
        <f t="shared" si="27"/>
        <v>32043</v>
      </c>
      <c r="J81" s="55">
        <f t="shared" si="27"/>
        <v>40112.1</v>
      </c>
      <c r="K81" s="55">
        <f t="shared" si="27"/>
        <v>40112.1</v>
      </c>
      <c r="L81" s="55">
        <f t="shared" si="27"/>
        <v>40112.1</v>
      </c>
      <c r="M81" s="55">
        <f t="shared" si="27"/>
        <v>40112.1</v>
      </c>
      <c r="N81" s="55">
        <f t="shared" si="27"/>
        <v>40112.1</v>
      </c>
      <c r="O81" s="126">
        <f>O82+O85+O88</f>
        <v>1341710.8400000003</v>
      </c>
    </row>
    <row r="82" spans="1:15" s="37" customFormat="1">
      <c r="A82" s="223"/>
      <c r="B82" s="227"/>
      <c r="C82" s="61" t="s">
        <v>139</v>
      </c>
      <c r="D82" s="55">
        <f>D83</f>
        <v>91302.6</v>
      </c>
      <c r="E82" s="55">
        <f>E83</f>
        <v>98940.800000000003</v>
      </c>
      <c r="F82" s="126">
        <f>F83</f>
        <v>31292.080000000002</v>
      </c>
      <c r="G82" s="110" t="s">
        <v>128</v>
      </c>
      <c r="H82" s="110" t="s">
        <v>128</v>
      </c>
      <c r="I82" s="110" t="s">
        <v>128</v>
      </c>
      <c r="J82" s="59" t="s">
        <v>128</v>
      </c>
      <c r="K82" s="59" t="s">
        <v>128</v>
      </c>
      <c r="L82" s="59" t="s">
        <v>128</v>
      </c>
      <c r="M82" s="59" t="s">
        <v>128</v>
      </c>
      <c r="N82" s="59" t="s">
        <v>128</v>
      </c>
      <c r="O82" s="126">
        <f>O83</f>
        <v>190243.40000000002</v>
      </c>
    </row>
    <row r="83" spans="1:15" s="37" customFormat="1" ht="18.75" customHeight="1">
      <c r="A83" s="223"/>
      <c r="B83" s="227"/>
      <c r="C83" s="227" t="s">
        <v>142</v>
      </c>
      <c r="D83" s="222">
        <v>91302.6</v>
      </c>
      <c r="E83" s="222">
        <v>98940.800000000003</v>
      </c>
      <c r="F83" s="221">
        <v>31292.080000000002</v>
      </c>
      <c r="G83" s="232" t="s">
        <v>128</v>
      </c>
      <c r="H83" s="232" t="s">
        <v>128</v>
      </c>
      <c r="I83" s="232" t="s">
        <v>128</v>
      </c>
      <c r="J83" s="232" t="s">
        <v>128</v>
      </c>
      <c r="K83" s="232" t="s">
        <v>128</v>
      </c>
      <c r="L83" s="232" t="s">
        <v>128</v>
      </c>
      <c r="M83" s="232" t="s">
        <v>128</v>
      </c>
      <c r="N83" s="232" t="s">
        <v>128</v>
      </c>
      <c r="O83" s="221">
        <f>D83+E83</f>
        <v>190243.40000000002</v>
      </c>
    </row>
    <row r="84" spans="1:15" s="2" customFormat="1" ht="46.5" customHeight="1">
      <c r="A84" s="223"/>
      <c r="B84" s="227"/>
      <c r="C84" s="227"/>
      <c r="D84" s="222"/>
      <c r="E84" s="222"/>
      <c r="F84" s="221"/>
      <c r="G84" s="232"/>
      <c r="H84" s="232"/>
      <c r="I84" s="232"/>
      <c r="J84" s="232"/>
      <c r="K84" s="232"/>
      <c r="L84" s="232"/>
      <c r="M84" s="232"/>
      <c r="N84" s="232"/>
      <c r="O84" s="221"/>
    </row>
    <row r="85" spans="1:15" s="60" customFormat="1">
      <c r="A85" s="223"/>
      <c r="B85" s="227"/>
      <c r="C85" s="73" t="s">
        <v>129</v>
      </c>
      <c r="D85" s="55">
        <f t="shared" ref="D85:O85" si="28">D86</f>
        <v>237781.68</v>
      </c>
      <c r="E85" s="55">
        <f t="shared" si="28"/>
        <v>197301.98</v>
      </c>
      <c r="F85" s="126">
        <f t="shared" si="28"/>
        <v>227902.35</v>
      </c>
      <c r="G85" s="107">
        <f t="shared" si="28"/>
        <v>213959.6</v>
      </c>
      <c r="H85" s="107">
        <f t="shared" si="28"/>
        <v>32043</v>
      </c>
      <c r="I85" s="107">
        <f t="shared" si="28"/>
        <v>32043</v>
      </c>
      <c r="J85" s="55">
        <f t="shared" si="28"/>
        <v>40112.1</v>
      </c>
      <c r="K85" s="55">
        <f t="shared" si="28"/>
        <v>40112.1</v>
      </c>
      <c r="L85" s="55">
        <f t="shared" si="28"/>
        <v>40112.1</v>
      </c>
      <c r="M85" s="55">
        <f t="shared" si="28"/>
        <v>40112.1</v>
      </c>
      <c r="N85" s="55">
        <f t="shared" si="28"/>
        <v>40112.1</v>
      </c>
      <c r="O85" s="126">
        <f t="shared" si="28"/>
        <v>1141592.1100000001</v>
      </c>
    </row>
    <row r="86" spans="1:15" s="60" customFormat="1" ht="18.75" customHeight="1">
      <c r="A86" s="223"/>
      <c r="B86" s="227"/>
      <c r="C86" s="227" t="s">
        <v>142</v>
      </c>
      <c r="D86" s="222">
        <v>237781.68</v>
      </c>
      <c r="E86" s="222">
        <v>197301.98</v>
      </c>
      <c r="F86" s="221">
        <v>227902.35</v>
      </c>
      <c r="G86" s="222">
        <v>213959.6</v>
      </c>
      <c r="H86" s="222">
        <v>32043</v>
      </c>
      <c r="I86" s="222">
        <v>32043</v>
      </c>
      <c r="J86" s="222">
        <v>40112.1</v>
      </c>
      <c r="K86" s="222">
        <v>40112.1</v>
      </c>
      <c r="L86" s="222">
        <v>40112.1</v>
      </c>
      <c r="M86" s="222">
        <v>40112.1</v>
      </c>
      <c r="N86" s="222">
        <v>40112.1</v>
      </c>
      <c r="O86" s="221">
        <f>D86+E86+F86+G86+H86+I86+J86+K86+L86+M86+N86</f>
        <v>1141592.1100000001</v>
      </c>
    </row>
    <row r="87" spans="1:15" ht="44.25" customHeight="1">
      <c r="A87" s="223"/>
      <c r="B87" s="227"/>
      <c r="C87" s="227"/>
      <c r="D87" s="222"/>
      <c r="E87" s="222"/>
      <c r="F87" s="221"/>
      <c r="G87" s="222"/>
      <c r="H87" s="222"/>
      <c r="I87" s="222"/>
      <c r="J87" s="222"/>
      <c r="K87" s="222"/>
      <c r="L87" s="222"/>
      <c r="M87" s="222"/>
      <c r="N87" s="222"/>
      <c r="O87" s="221"/>
    </row>
    <row r="88" spans="1:15" s="56" customFormat="1">
      <c r="A88" s="223"/>
      <c r="B88" s="227"/>
      <c r="C88" s="65" t="s">
        <v>20</v>
      </c>
      <c r="D88" s="55">
        <v>2520.0300000000002</v>
      </c>
      <c r="E88" s="55">
        <v>2774.1</v>
      </c>
      <c r="F88" s="221">
        <v>4581.2</v>
      </c>
      <c r="G88" s="221">
        <v>2233.3000000000002</v>
      </c>
      <c r="H88" s="74" t="s">
        <v>128</v>
      </c>
      <c r="I88" s="74" t="s">
        <v>128</v>
      </c>
      <c r="J88" s="59" t="s">
        <v>128</v>
      </c>
      <c r="K88" s="59" t="s">
        <v>128</v>
      </c>
      <c r="L88" s="59" t="s">
        <v>128</v>
      </c>
      <c r="M88" s="59" t="s">
        <v>128</v>
      </c>
      <c r="N88" s="59" t="s">
        <v>128</v>
      </c>
      <c r="O88" s="126">
        <f>D88+E88+F88</f>
        <v>9875.33</v>
      </c>
    </row>
    <row r="89" spans="1:15" s="56" customFormat="1" ht="37.5" hidden="1">
      <c r="A89" s="223"/>
      <c r="B89" s="227"/>
      <c r="C89" s="54" t="s">
        <v>21</v>
      </c>
      <c r="D89" s="57">
        <v>0</v>
      </c>
      <c r="E89" s="57">
        <v>0</v>
      </c>
      <c r="F89" s="221">
        <v>0</v>
      </c>
      <c r="G89" s="221">
        <v>0</v>
      </c>
      <c r="H89" s="63">
        <v>0</v>
      </c>
      <c r="I89" s="63"/>
      <c r="J89" s="63"/>
      <c r="K89" s="63"/>
      <c r="L89" s="63"/>
      <c r="M89" s="63"/>
      <c r="N89" s="63"/>
      <c r="O89" s="129">
        <v>0</v>
      </c>
    </row>
    <row r="90" spans="1:15" s="56" customFormat="1" ht="18.75" customHeight="1">
      <c r="A90" s="223" t="s">
        <v>47</v>
      </c>
      <c r="B90" s="227" t="s">
        <v>149</v>
      </c>
      <c r="C90" s="54" t="s">
        <v>17</v>
      </c>
      <c r="D90" s="55">
        <f>D91+D94+D97</f>
        <v>495808.86000000004</v>
      </c>
      <c r="E90" s="55">
        <f>E91+E94+E97</f>
        <v>68116.13</v>
      </c>
      <c r="F90" s="126">
        <f>F91+F94+F97</f>
        <v>74496.899999999994</v>
      </c>
      <c r="G90" s="107">
        <f t="shared" ref="G90:N90" si="29">G94+G97</f>
        <v>11267.7</v>
      </c>
      <c r="H90" s="107">
        <f t="shared" si="29"/>
        <v>11267.7</v>
      </c>
      <c r="I90" s="107">
        <f t="shared" si="29"/>
        <v>11267.7</v>
      </c>
      <c r="J90" s="55">
        <f t="shared" si="29"/>
        <v>11267.4</v>
      </c>
      <c r="K90" s="55">
        <f t="shared" si="29"/>
        <v>11267.4</v>
      </c>
      <c r="L90" s="55">
        <f t="shared" si="29"/>
        <v>11267.4</v>
      </c>
      <c r="M90" s="55">
        <f t="shared" si="29"/>
        <v>11267.4</v>
      </c>
      <c r="N90" s="55">
        <f t="shared" si="29"/>
        <v>11267.4</v>
      </c>
      <c r="O90" s="126">
        <f>O91+O94+O97</f>
        <v>684594.59000000008</v>
      </c>
    </row>
    <row r="91" spans="1:15" s="56" customFormat="1">
      <c r="A91" s="223"/>
      <c r="B91" s="227"/>
      <c r="C91" s="61" t="s">
        <v>139</v>
      </c>
      <c r="D91" s="55">
        <f>D92</f>
        <v>345426.2</v>
      </c>
      <c r="E91" s="55">
        <f>E92</f>
        <v>51072.2</v>
      </c>
      <c r="F91" s="126">
        <f>F92</f>
        <v>43967.4</v>
      </c>
      <c r="G91" s="110" t="s">
        <v>128</v>
      </c>
      <c r="H91" s="110" t="s">
        <v>128</v>
      </c>
      <c r="I91" s="110" t="s">
        <v>128</v>
      </c>
      <c r="J91" s="59" t="s">
        <v>128</v>
      </c>
      <c r="K91" s="59" t="s">
        <v>128</v>
      </c>
      <c r="L91" s="59" t="s">
        <v>128</v>
      </c>
      <c r="M91" s="59" t="s">
        <v>128</v>
      </c>
      <c r="N91" s="59" t="s">
        <v>128</v>
      </c>
      <c r="O91" s="126">
        <f>O92</f>
        <v>396498.4</v>
      </c>
    </row>
    <row r="92" spans="1:15" s="56" customFormat="1" ht="18.75" customHeight="1">
      <c r="A92" s="223"/>
      <c r="B92" s="227"/>
      <c r="C92" s="227" t="s">
        <v>142</v>
      </c>
      <c r="D92" s="222">
        <v>345426.2</v>
      </c>
      <c r="E92" s="222">
        <v>51072.2</v>
      </c>
      <c r="F92" s="221">
        <v>43967.4</v>
      </c>
      <c r="G92" s="222" t="s">
        <v>128</v>
      </c>
      <c r="H92" s="222" t="s">
        <v>128</v>
      </c>
      <c r="I92" s="222" t="s">
        <v>128</v>
      </c>
      <c r="J92" s="222" t="s">
        <v>128</v>
      </c>
      <c r="K92" s="222" t="s">
        <v>128</v>
      </c>
      <c r="L92" s="222" t="s">
        <v>128</v>
      </c>
      <c r="M92" s="222" t="s">
        <v>128</v>
      </c>
      <c r="N92" s="222" t="s">
        <v>128</v>
      </c>
      <c r="O92" s="221">
        <f>D92+E92</f>
        <v>396498.4</v>
      </c>
    </row>
    <row r="93" spans="1:15" s="56" customFormat="1" ht="42.75" customHeight="1">
      <c r="A93" s="223"/>
      <c r="B93" s="227"/>
      <c r="C93" s="227"/>
      <c r="D93" s="222"/>
      <c r="E93" s="222"/>
      <c r="F93" s="221"/>
      <c r="G93" s="222"/>
      <c r="H93" s="222"/>
      <c r="I93" s="222"/>
      <c r="J93" s="222"/>
      <c r="K93" s="222"/>
      <c r="L93" s="222"/>
      <c r="M93" s="222"/>
      <c r="N93" s="222"/>
      <c r="O93" s="221"/>
    </row>
    <row r="94" spans="1:15" s="56" customFormat="1">
      <c r="A94" s="223"/>
      <c r="B94" s="227"/>
      <c r="C94" s="73" t="s">
        <v>129</v>
      </c>
      <c r="D94" s="55">
        <f t="shared" ref="D94:O94" si="30">D95</f>
        <v>123556.6</v>
      </c>
      <c r="E94" s="55">
        <f t="shared" si="30"/>
        <v>16262.8</v>
      </c>
      <c r="F94" s="126">
        <f t="shared" si="30"/>
        <v>29752.5</v>
      </c>
      <c r="G94" s="107">
        <f t="shared" si="30"/>
        <v>11155</v>
      </c>
      <c r="H94" s="107">
        <f t="shared" si="30"/>
        <v>11155</v>
      </c>
      <c r="I94" s="107">
        <f t="shared" si="30"/>
        <v>11155</v>
      </c>
      <c r="J94" s="55">
        <f t="shared" si="30"/>
        <v>10704</v>
      </c>
      <c r="K94" s="55">
        <f t="shared" si="30"/>
        <v>10704</v>
      </c>
      <c r="L94" s="55">
        <f t="shared" si="30"/>
        <v>10704</v>
      </c>
      <c r="M94" s="55">
        <f t="shared" si="30"/>
        <v>10704</v>
      </c>
      <c r="N94" s="55">
        <f t="shared" si="30"/>
        <v>10704</v>
      </c>
      <c r="O94" s="126">
        <f t="shared" si="30"/>
        <v>256556.9</v>
      </c>
    </row>
    <row r="95" spans="1:15" s="56" customFormat="1" ht="18.75" customHeight="1">
      <c r="A95" s="223"/>
      <c r="B95" s="227"/>
      <c r="C95" s="227" t="s">
        <v>142</v>
      </c>
      <c r="D95" s="222">
        <v>123556.6</v>
      </c>
      <c r="E95" s="222">
        <v>16262.8</v>
      </c>
      <c r="F95" s="221">
        <v>29752.5</v>
      </c>
      <c r="G95" s="222">
        <v>11155</v>
      </c>
      <c r="H95" s="222">
        <v>11155</v>
      </c>
      <c r="I95" s="222">
        <v>11155</v>
      </c>
      <c r="J95" s="222">
        <v>10704</v>
      </c>
      <c r="K95" s="222">
        <v>10704</v>
      </c>
      <c r="L95" s="222">
        <v>10704</v>
      </c>
      <c r="M95" s="222">
        <v>10704</v>
      </c>
      <c r="N95" s="222">
        <v>10704</v>
      </c>
      <c r="O95" s="221">
        <f>D95+E95+F95+G95+H95+I95+J95+K95+L95+M95+N95</f>
        <v>256556.9</v>
      </c>
    </row>
    <row r="96" spans="1:15" s="56" customFormat="1" ht="42" customHeight="1">
      <c r="A96" s="223"/>
      <c r="B96" s="227"/>
      <c r="C96" s="227"/>
      <c r="D96" s="222"/>
      <c r="E96" s="222"/>
      <c r="F96" s="221"/>
      <c r="G96" s="222"/>
      <c r="H96" s="222"/>
      <c r="I96" s="222"/>
      <c r="J96" s="222"/>
      <c r="K96" s="222"/>
      <c r="L96" s="222"/>
      <c r="M96" s="222"/>
      <c r="N96" s="222"/>
      <c r="O96" s="221"/>
    </row>
    <row r="97" spans="1:15" s="56" customFormat="1">
      <c r="A97" s="223"/>
      <c r="B97" s="227"/>
      <c r="C97" s="65" t="s">
        <v>210</v>
      </c>
      <c r="D97" s="55">
        <v>26826.06</v>
      </c>
      <c r="E97" s="55">
        <v>781.13</v>
      </c>
      <c r="F97" s="126">
        <v>777</v>
      </c>
      <c r="G97" s="107">
        <v>112.7</v>
      </c>
      <c r="H97" s="107">
        <v>112.7</v>
      </c>
      <c r="I97" s="107">
        <v>112.7</v>
      </c>
      <c r="J97" s="55">
        <v>563.4</v>
      </c>
      <c r="K97" s="55">
        <v>563.4</v>
      </c>
      <c r="L97" s="55">
        <v>563.4</v>
      </c>
      <c r="M97" s="55">
        <v>563.4</v>
      </c>
      <c r="N97" s="55">
        <v>563.4</v>
      </c>
      <c r="O97" s="126">
        <f>D97+E97+F97+G97+H97+I97+J97+K97+L97+M97+N97</f>
        <v>31539.290000000012</v>
      </c>
    </row>
    <row r="98" spans="1:15" s="60" customFormat="1" ht="29.25" hidden="1" customHeight="1">
      <c r="A98" s="240" t="s">
        <v>47</v>
      </c>
      <c r="B98" s="241" t="s">
        <v>150</v>
      </c>
      <c r="C98" s="64" t="s">
        <v>17</v>
      </c>
      <c r="D98" s="57">
        <v>447064.6</v>
      </c>
      <c r="E98" s="57">
        <v>0</v>
      </c>
      <c r="F98" s="129">
        <v>0</v>
      </c>
      <c r="G98" s="63">
        <v>0</v>
      </c>
      <c r="H98" s="63">
        <v>0</v>
      </c>
      <c r="I98" s="63"/>
      <c r="J98" s="63"/>
      <c r="K98" s="63"/>
      <c r="L98" s="63"/>
      <c r="M98" s="63"/>
      <c r="N98" s="63"/>
      <c r="O98" s="129">
        <v>447064.6</v>
      </c>
    </row>
    <row r="99" spans="1:15" s="60" customFormat="1" hidden="1">
      <c r="A99" s="240"/>
      <c r="B99" s="241"/>
      <c r="C99" s="64" t="s">
        <v>139</v>
      </c>
      <c r="D99" s="57">
        <v>318323.40000000002</v>
      </c>
      <c r="E99" s="57">
        <v>0</v>
      </c>
      <c r="F99" s="129">
        <v>0</v>
      </c>
      <c r="G99" s="63">
        <v>0</v>
      </c>
      <c r="H99" s="63">
        <v>0</v>
      </c>
      <c r="I99" s="63"/>
      <c r="J99" s="63"/>
      <c r="K99" s="63"/>
      <c r="L99" s="63"/>
      <c r="M99" s="63"/>
      <c r="N99" s="63"/>
      <c r="O99" s="129">
        <v>318323.40000000002</v>
      </c>
    </row>
    <row r="100" spans="1:15" s="60" customFormat="1" hidden="1">
      <c r="A100" s="240"/>
      <c r="B100" s="241"/>
      <c r="C100" s="64" t="s">
        <v>151</v>
      </c>
      <c r="D100" s="57"/>
      <c r="E100" s="57"/>
      <c r="F100" s="129"/>
      <c r="G100" s="63"/>
      <c r="H100" s="63"/>
      <c r="I100" s="63"/>
      <c r="J100" s="63"/>
      <c r="K100" s="63"/>
      <c r="L100" s="63"/>
      <c r="M100" s="63"/>
      <c r="N100" s="63"/>
      <c r="O100" s="129"/>
    </row>
    <row r="101" spans="1:15" ht="37.5" hidden="1">
      <c r="A101" s="240"/>
      <c r="B101" s="241"/>
      <c r="C101" s="64" t="s">
        <v>127</v>
      </c>
      <c r="D101" s="57">
        <v>318323.40000000002</v>
      </c>
      <c r="E101" s="57">
        <v>0</v>
      </c>
      <c r="F101" s="129">
        <v>0</v>
      </c>
      <c r="G101" s="63">
        <v>0</v>
      </c>
      <c r="H101" s="63">
        <v>0</v>
      </c>
      <c r="I101" s="63"/>
      <c r="J101" s="63"/>
      <c r="K101" s="63"/>
      <c r="L101" s="63"/>
      <c r="M101" s="63"/>
      <c r="N101" s="63"/>
      <c r="O101" s="129">
        <v>318323.40000000002</v>
      </c>
    </row>
    <row r="102" spans="1:15" s="60" customFormat="1" hidden="1">
      <c r="A102" s="240"/>
      <c r="B102" s="241"/>
      <c r="C102" s="64" t="s">
        <v>129</v>
      </c>
      <c r="D102" s="57">
        <v>3215.4</v>
      </c>
      <c r="E102" s="57">
        <v>0</v>
      </c>
      <c r="F102" s="129">
        <v>0</v>
      </c>
      <c r="G102" s="63">
        <v>0</v>
      </c>
      <c r="H102" s="63">
        <v>0</v>
      </c>
      <c r="I102" s="63"/>
      <c r="J102" s="63"/>
      <c r="K102" s="63"/>
      <c r="L102" s="63"/>
      <c r="M102" s="63"/>
      <c r="N102" s="63"/>
      <c r="O102" s="129">
        <v>3215.4</v>
      </c>
    </row>
    <row r="103" spans="1:15" s="60" customFormat="1" hidden="1">
      <c r="A103" s="240"/>
      <c r="B103" s="241"/>
      <c r="C103" s="64" t="s">
        <v>151</v>
      </c>
      <c r="D103" s="57"/>
      <c r="E103" s="57"/>
      <c r="F103" s="129"/>
      <c r="G103" s="63"/>
      <c r="H103" s="63"/>
      <c r="I103" s="63"/>
      <c r="J103" s="63"/>
      <c r="K103" s="63"/>
      <c r="L103" s="63"/>
      <c r="M103" s="63"/>
      <c r="N103" s="63"/>
      <c r="O103" s="129"/>
    </row>
    <row r="104" spans="1:15" ht="37.5" hidden="1">
      <c r="A104" s="240"/>
      <c r="B104" s="241"/>
      <c r="C104" s="64" t="s">
        <v>127</v>
      </c>
      <c r="D104" s="57">
        <v>3215.4</v>
      </c>
      <c r="E104" s="57">
        <v>0</v>
      </c>
      <c r="F104" s="129">
        <v>0</v>
      </c>
      <c r="G104" s="63">
        <v>0</v>
      </c>
      <c r="H104" s="63">
        <v>0</v>
      </c>
      <c r="I104" s="63"/>
      <c r="J104" s="63"/>
      <c r="K104" s="63"/>
      <c r="L104" s="63"/>
      <c r="M104" s="63"/>
      <c r="N104" s="63"/>
      <c r="O104" s="129">
        <v>3215.4</v>
      </c>
    </row>
    <row r="105" spans="1:15" s="56" customFormat="1" hidden="1">
      <c r="A105" s="240"/>
      <c r="B105" s="241"/>
      <c r="C105" s="64" t="s">
        <v>20</v>
      </c>
      <c r="D105" s="57">
        <v>125525.8</v>
      </c>
      <c r="E105" s="57">
        <v>0</v>
      </c>
      <c r="F105" s="129">
        <v>0</v>
      </c>
      <c r="G105" s="63">
        <v>0</v>
      </c>
      <c r="H105" s="63">
        <v>0</v>
      </c>
      <c r="I105" s="63"/>
      <c r="J105" s="63"/>
      <c r="K105" s="63"/>
      <c r="L105" s="63"/>
      <c r="M105" s="63"/>
      <c r="N105" s="63"/>
      <c r="O105" s="129">
        <v>125525.8</v>
      </c>
    </row>
    <row r="106" spans="1:15" s="37" customFormat="1" ht="37.5" hidden="1">
      <c r="A106" s="240"/>
      <c r="B106" s="241"/>
      <c r="C106" s="64" t="s">
        <v>21</v>
      </c>
      <c r="D106" s="57">
        <v>0</v>
      </c>
      <c r="E106" s="57">
        <v>0</v>
      </c>
      <c r="F106" s="129">
        <v>0</v>
      </c>
      <c r="G106" s="63">
        <v>0</v>
      </c>
      <c r="H106" s="63">
        <v>0</v>
      </c>
      <c r="I106" s="63"/>
      <c r="J106" s="63"/>
      <c r="K106" s="63"/>
      <c r="L106" s="63"/>
      <c r="M106" s="63"/>
      <c r="N106" s="63"/>
      <c r="O106" s="129">
        <v>0</v>
      </c>
    </row>
    <row r="107" spans="1:15" s="56" customFormat="1" ht="18.75" customHeight="1">
      <c r="A107" s="223" t="s">
        <v>49</v>
      </c>
      <c r="B107" s="224" t="s">
        <v>152</v>
      </c>
      <c r="C107" s="54" t="s">
        <v>17</v>
      </c>
      <c r="D107" s="55">
        <f>D108+D111</f>
        <v>62546.7</v>
      </c>
      <c r="E107" s="55">
        <f t="shared" ref="E107:O107" si="31">E108+E111+E114</f>
        <v>166932.20000000001</v>
      </c>
      <c r="F107" s="126">
        <f t="shared" si="31"/>
        <v>154547.23000000001</v>
      </c>
      <c r="G107" s="107">
        <f t="shared" si="31"/>
        <v>237395.5</v>
      </c>
      <c r="H107" s="107">
        <f t="shared" si="31"/>
        <v>321294.59999999998</v>
      </c>
      <c r="I107" s="107">
        <f t="shared" si="31"/>
        <v>0</v>
      </c>
      <c r="J107" s="55">
        <f t="shared" si="31"/>
        <v>228293.1</v>
      </c>
      <c r="K107" s="55">
        <f t="shared" si="31"/>
        <v>228293.1</v>
      </c>
      <c r="L107" s="55">
        <f t="shared" si="31"/>
        <v>228293.1</v>
      </c>
      <c r="M107" s="55">
        <f t="shared" si="31"/>
        <v>228293.1</v>
      </c>
      <c r="N107" s="55">
        <f t="shared" si="31"/>
        <v>228293.1</v>
      </c>
      <c r="O107" s="126">
        <f t="shared" si="31"/>
        <v>2084181.7299999995</v>
      </c>
    </row>
    <row r="108" spans="1:15" s="56" customFormat="1">
      <c r="A108" s="223"/>
      <c r="B108" s="224"/>
      <c r="C108" s="61" t="s">
        <v>139</v>
      </c>
      <c r="D108" s="55">
        <f t="shared" ref="D108:O108" si="32">D109</f>
        <v>61921.1</v>
      </c>
      <c r="E108" s="55">
        <f t="shared" si="32"/>
        <v>151459.37</v>
      </c>
      <c r="F108" s="126">
        <f t="shared" si="32"/>
        <v>133179.84</v>
      </c>
      <c r="G108" s="107">
        <f t="shared" si="32"/>
        <v>192739.5</v>
      </c>
      <c r="H108" s="107">
        <f t="shared" si="32"/>
        <v>291430.59999999998</v>
      </c>
      <c r="I108" s="107">
        <f t="shared" si="32"/>
        <v>0</v>
      </c>
      <c r="J108" s="55">
        <f t="shared" si="32"/>
        <v>222710.39999999999</v>
      </c>
      <c r="K108" s="55">
        <f t="shared" si="32"/>
        <v>222710.39999999999</v>
      </c>
      <c r="L108" s="55">
        <f t="shared" si="32"/>
        <v>222710.39999999999</v>
      </c>
      <c r="M108" s="55">
        <f t="shared" si="32"/>
        <v>222710.39999999999</v>
      </c>
      <c r="N108" s="55">
        <f t="shared" si="32"/>
        <v>222710.39999999999</v>
      </c>
      <c r="O108" s="126">
        <f t="shared" si="32"/>
        <v>1944282.4099999997</v>
      </c>
    </row>
    <row r="109" spans="1:15" s="56" customFormat="1" ht="18.75" customHeight="1">
      <c r="A109" s="223"/>
      <c r="B109" s="224"/>
      <c r="C109" s="227" t="s">
        <v>142</v>
      </c>
      <c r="D109" s="222">
        <v>61921.1</v>
      </c>
      <c r="E109" s="222">
        <v>151459.37</v>
      </c>
      <c r="F109" s="221">
        <v>133179.84</v>
      </c>
      <c r="G109" s="222">
        <v>192739.5</v>
      </c>
      <c r="H109" s="222">
        <v>291430.59999999998</v>
      </c>
      <c r="I109" s="222">
        <v>0</v>
      </c>
      <c r="J109" s="222">
        <v>222710.39999999999</v>
      </c>
      <c r="K109" s="222">
        <v>222710.39999999999</v>
      </c>
      <c r="L109" s="222">
        <v>222710.39999999999</v>
      </c>
      <c r="M109" s="222">
        <v>222710.39999999999</v>
      </c>
      <c r="N109" s="222">
        <v>222710.39999999999</v>
      </c>
      <c r="O109" s="221">
        <f>D109+E109+F109+G109+H109+I109+J109+K109+L109+M109+N109</f>
        <v>1944282.4099999997</v>
      </c>
    </row>
    <row r="110" spans="1:15" s="58" customFormat="1" ht="36.75" customHeight="1">
      <c r="A110" s="223"/>
      <c r="B110" s="224"/>
      <c r="C110" s="227"/>
      <c r="D110" s="222"/>
      <c r="E110" s="222"/>
      <c r="F110" s="221"/>
      <c r="G110" s="222"/>
      <c r="H110" s="222"/>
      <c r="I110" s="222"/>
      <c r="J110" s="222"/>
      <c r="K110" s="222"/>
      <c r="L110" s="222"/>
      <c r="M110" s="222"/>
      <c r="N110" s="222"/>
      <c r="O110" s="221"/>
    </row>
    <row r="111" spans="1:15" s="56" customFormat="1">
      <c r="A111" s="223"/>
      <c r="B111" s="224"/>
      <c r="C111" s="54" t="s">
        <v>129</v>
      </c>
      <c r="D111" s="55">
        <f t="shared" ref="D111:O111" si="33">D112</f>
        <v>625.6</v>
      </c>
      <c r="E111" s="55">
        <f t="shared" si="33"/>
        <v>15330.23</v>
      </c>
      <c r="F111" s="126">
        <f t="shared" si="33"/>
        <v>21175.19</v>
      </c>
      <c r="G111" s="107">
        <f t="shared" si="33"/>
        <v>44248</v>
      </c>
      <c r="H111" s="107">
        <f t="shared" si="33"/>
        <v>28743.9</v>
      </c>
      <c r="I111" s="107">
        <f t="shared" si="33"/>
        <v>0</v>
      </c>
      <c r="J111" s="55">
        <f t="shared" si="33"/>
        <v>2249.6999999999998</v>
      </c>
      <c r="K111" s="55">
        <f t="shared" si="33"/>
        <v>2249.6999999999998</v>
      </c>
      <c r="L111" s="55">
        <f t="shared" si="33"/>
        <v>2249.6999999999998</v>
      </c>
      <c r="M111" s="55">
        <f t="shared" si="33"/>
        <v>2249.6999999999998</v>
      </c>
      <c r="N111" s="55">
        <f t="shared" si="33"/>
        <v>2249.6999999999998</v>
      </c>
      <c r="O111" s="126">
        <f t="shared" si="33"/>
        <v>121371.41999999997</v>
      </c>
    </row>
    <row r="112" spans="1:15" s="56" customFormat="1" ht="18.75" customHeight="1">
      <c r="A112" s="223"/>
      <c r="B112" s="224"/>
      <c r="C112" s="227" t="s">
        <v>142</v>
      </c>
      <c r="D112" s="222">
        <v>625.6</v>
      </c>
      <c r="E112" s="222">
        <v>15330.23</v>
      </c>
      <c r="F112" s="221">
        <v>21175.19</v>
      </c>
      <c r="G112" s="222">
        <v>44248</v>
      </c>
      <c r="H112" s="222">
        <v>28743.9</v>
      </c>
      <c r="I112" s="222">
        <v>0</v>
      </c>
      <c r="J112" s="222">
        <v>2249.6999999999998</v>
      </c>
      <c r="K112" s="222">
        <v>2249.6999999999998</v>
      </c>
      <c r="L112" s="222">
        <v>2249.6999999999998</v>
      </c>
      <c r="M112" s="222">
        <v>2249.6999999999998</v>
      </c>
      <c r="N112" s="222">
        <v>2249.6999999999998</v>
      </c>
      <c r="O112" s="221">
        <f>D112+E112+F112+G112+H112+I112+J112+K112+L112+M112+N112</f>
        <v>121371.41999999997</v>
      </c>
    </row>
    <row r="113" spans="1:15" s="58" customFormat="1" ht="38.25" customHeight="1">
      <c r="A113" s="223"/>
      <c r="B113" s="224"/>
      <c r="C113" s="227"/>
      <c r="D113" s="222"/>
      <c r="E113" s="222"/>
      <c r="F113" s="221"/>
      <c r="G113" s="222"/>
      <c r="H113" s="222"/>
      <c r="I113" s="222"/>
      <c r="J113" s="222"/>
      <c r="K113" s="222"/>
      <c r="L113" s="222"/>
      <c r="M113" s="222"/>
      <c r="N113" s="222"/>
      <c r="O113" s="221"/>
    </row>
    <row r="114" spans="1:15" s="56" customFormat="1">
      <c r="A114" s="223"/>
      <c r="B114" s="224"/>
      <c r="C114" s="65" t="s">
        <v>20</v>
      </c>
      <c r="D114" s="59" t="s">
        <v>128</v>
      </c>
      <c r="E114" s="222">
        <v>142.6</v>
      </c>
      <c r="F114" s="126">
        <v>192.2</v>
      </c>
      <c r="G114" s="107">
        <v>408</v>
      </c>
      <c r="H114" s="107">
        <v>1120.0999999999999</v>
      </c>
      <c r="I114" s="107">
        <v>0</v>
      </c>
      <c r="J114" s="55">
        <v>3333</v>
      </c>
      <c r="K114" s="55">
        <v>3333</v>
      </c>
      <c r="L114" s="55">
        <v>3333</v>
      </c>
      <c r="M114" s="55">
        <v>3333</v>
      </c>
      <c r="N114" s="55">
        <v>3333</v>
      </c>
      <c r="O114" s="221">
        <f>E114+F114+G114+H114+I114+J114+K114+L114+M114+N114</f>
        <v>18527.900000000001</v>
      </c>
    </row>
    <row r="115" spans="1:15" s="56" customFormat="1" ht="37.5" hidden="1" customHeight="1">
      <c r="A115" s="71"/>
      <c r="B115" s="72"/>
      <c r="C115" s="64" t="s">
        <v>21</v>
      </c>
      <c r="D115" s="57">
        <v>0</v>
      </c>
      <c r="E115" s="222">
        <v>0</v>
      </c>
      <c r="F115" s="129">
        <v>0</v>
      </c>
      <c r="G115" s="63">
        <v>0</v>
      </c>
      <c r="H115" s="63">
        <v>0</v>
      </c>
      <c r="I115" s="63"/>
      <c r="J115" s="57"/>
      <c r="K115" s="57"/>
      <c r="L115" s="57"/>
      <c r="M115" s="57"/>
      <c r="N115" s="57"/>
      <c r="O115" s="221">
        <v>0</v>
      </c>
    </row>
    <row r="116" spans="1:15" s="56" customFormat="1" ht="18.75" customHeight="1">
      <c r="A116" s="223" t="s">
        <v>51</v>
      </c>
      <c r="B116" s="224" t="s">
        <v>153</v>
      </c>
      <c r="C116" s="54" t="s">
        <v>17</v>
      </c>
      <c r="D116" s="55">
        <f>D117+D120+D123+D124</f>
        <v>104832.71999999999</v>
      </c>
      <c r="E116" s="55">
        <f t="shared" ref="E116:N116" si="34">E117+E120+E123</f>
        <v>240842.19999999998</v>
      </c>
      <c r="F116" s="126">
        <f t="shared" si="34"/>
        <v>158389.29</v>
      </c>
      <c r="G116" s="107">
        <f t="shared" si="34"/>
        <v>36061.099999999991</v>
      </c>
      <c r="H116" s="107">
        <f t="shared" si="34"/>
        <v>57684</v>
      </c>
      <c r="I116" s="107">
        <f t="shared" si="34"/>
        <v>0</v>
      </c>
      <c r="J116" s="55">
        <f t="shared" si="34"/>
        <v>54581.4</v>
      </c>
      <c r="K116" s="55">
        <f t="shared" si="34"/>
        <v>54581.4</v>
      </c>
      <c r="L116" s="55">
        <f t="shared" si="34"/>
        <v>54581.4</v>
      </c>
      <c r="M116" s="55">
        <f t="shared" si="34"/>
        <v>54581.4</v>
      </c>
      <c r="N116" s="55">
        <f t="shared" si="34"/>
        <v>54581.4</v>
      </c>
      <c r="O116" s="126">
        <f>O117+O120+O123+O124</f>
        <v>870716.31</v>
      </c>
    </row>
    <row r="117" spans="1:15" s="56" customFormat="1">
      <c r="A117" s="223"/>
      <c r="B117" s="224"/>
      <c r="C117" s="61" t="s">
        <v>18</v>
      </c>
      <c r="D117" s="55">
        <f t="shared" ref="D117:O117" si="35">D118</f>
        <v>88585.5</v>
      </c>
      <c r="E117" s="55">
        <f t="shared" si="35"/>
        <v>230882.1</v>
      </c>
      <c r="F117" s="126">
        <f t="shared" si="35"/>
        <v>45311.54</v>
      </c>
      <c r="G117" s="107">
        <f t="shared" si="35"/>
        <v>35506.199999999997</v>
      </c>
      <c r="H117" s="107">
        <f t="shared" si="35"/>
        <v>56816.9</v>
      </c>
      <c r="I117" s="107">
        <f t="shared" si="35"/>
        <v>0</v>
      </c>
      <c r="J117" s="55">
        <f t="shared" si="35"/>
        <v>53859.9</v>
      </c>
      <c r="K117" s="55">
        <f t="shared" si="35"/>
        <v>53859.9</v>
      </c>
      <c r="L117" s="55">
        <f t="shared" si="35"/>
        <v>53859.9</v>
      </c>
      <c r="M117" s="55">
        <f t="shared" si="35"/>
        <v>53859.9</v>
      </c>
      <c r="N117" s="55">
        <f t="shared" si="35"/>
        <v>53859.9</v>
      </c>
      <c r="O117" s="126">
        <f t="shared" si="35"/>
        <v>726401.74000000011</v>
      </c>
    </row>
    <row r="118" spans="1:15" s="56" customFormat="1" ht="18.75" customHeight="1">
      <c r="A118" s="223"/>
      <c r="B118" s="224"/>
      <c r="C118" s="227" t="s">
        <v>142</v>
      </c>
      <c r="D118" s="222">
        <v>88585.5</v>
      </c>
      <c r="E118" s="222">
        <v>230882.1</v>
      </c>
      <c r="F118" s="221">
        <v>45311.54</v>
      </c>
      <c r="G118" s="222">
        <v>35506.199999999997</v>
      </c>
      <c r="H118" s="222">
        <v>56816.9</v>
      </c>
      <c r="I118" s="222">
        <v>0</v>
      </c>
      <c r="J118" s="222">
        <v>53859.9</v>
      </c>
      <c r="K118" s="222">
        <v>53859.9</v>
      </c>
      <c r="L118" s="222">
        <v>53859.9</v>
      </c>
      <c r="M118" s="222">
        <v>53859.9</v>
      </c>
      <c r="N118" s="222">
        <v>53859.9</v>
      </c>
      <c r="O118" s="221">
        <f>D118+E118+F118+G118+H118+I118+J118+K118+L118+M118+N118</f>
        <v>726401.74000000011</v>
      </c>
    </row>
    <row r="119" spans="1:15" s="58" customFormat="1" ht="44.25" customHeight="1">
      <c r="A119" s="223"/>
      <c r="B119" s="224"/>
      <c r="C119" s="227"/>
      <c r="D119" s="222"/>
      <c r="E119" s="222"/>
      <c r="F119" s="221"/>
      <c r="G119" s="222"/>
      <c r="H119" s="222"/>
      <c r="I119" s="222"/>
      <c r="J119" s="222"/>
      <c r="K119" s="222"/>
      <c r="L119" s="222"/>
      <c r="M119" s="222"/>
      <c r="N119" s="222"/>
      <c r="O119" s="221"/>
    </row>
    <row r="120" spans="1:15" s="56" customFormat="1">
      <c r="A120" s="223"/>
      <c r="B120" s="224"/>
      <c r="C120" s="73" t="s">
        <v>129</v>
      </c>
      <c r="D120" s="55">
        <f t="shared" ref="D120:O120" si="36">D121</f>
        <v>13322.9</v>
      </c>
      <c r="E120" s="55">
        <f t="shared" si="36"/>
        <v>9677.2999999999993</v>
      </c>
      <c r="F120" s="126">
        <f t="shared" si="36"/>
        <v>112919.05</v>
      </c>
      <c r="G120" s="107">
        <f t="shared" si="36"/>
        <v>358.7</v>
      </c>
      <c r="H120" s="107">
        <f t="shared" si="36"/>
        <v>574</v>
      </c>
      <c r="I120" s="107">
        <f t="shared" si="36"/>
        <v>0</v>
      </c>
      <c r="J120" s="55">
        <f t="shared" si="36"/>
        <v>544.29999999999995</v>
      </c>
      <c r="K120" s="55">
        <f t="shared" si="36"/>
        <v>544.29999999999995</v>
      </c>
      <c r="L120" s="55">
        <f t="shared" si="36"/>
        <v>544.29999999999995</v>
      </c>
      <c r="M120" s="55">
        <f t="shared" si="36"/>
        <v>544.29999999999995</v>
      </c>
      <c r="N120" s="55">
        <f t="shared" si="36"/>
        <v>544.29999999999995</v>
      </c>
      <c r="O120" s="126">
        <f t="shared" si="36"/>
        <v>139573.44999999995</v>
      </c>
    </row>
    <row r="121" spans="1:15" s="56" customFormat="1" ht="18.75" customHeight="1">
      <c r="A121" s="223"/>
      <c r="B121" s="224"/>
      <c r="C121" s="227" t="s">
        <v>142</v>
      </c>
      <c r="D121" s="222">
        <v>13322.9</v>
      </c>
      <c r="E121" s="222">
        <v>9677.2999999999993</v>
      </c>
      <c r="F121" s="221">
        <v>112919.05</v>
      </c>
      <c r="G121" s="222">
        <v>358.7</v>
      </c>
      <c r="H121" s="222">
        <v>574</v>
      </c>
      <c r="I121" s="222">
        <v>0</v>
      </c>
      <c r="J121" s="222">
        <v>544.29999999999995</v>
      </c>
      <c r="K121" s="222">
        <v>544.29999999999995</v>
      </c>
      <c r="L121" s="222">
        <v>544.29999999999995</v>
      </c>
      <c r="M121" s="222">
        <v>544.29999999999995</v>
      </c>
      <c r="N121" s="222">
        <v>544.29999999999995</v>
      </c>
      <c r="O121" s="221">
        <f>D121+E121+F121+G121+H121+I121+J121+K121+L121+M121+N121</f>
        <v>139573.44999999995</v>
      </c>
    </row>
    <row r="122" spans="1:15" s="58" customFormat="1" ht="43.5" customHeight="1">
      <c r="A122" s="223"/>
      <c r="B122" s="224"/>
      <c r="C122" s="227"/>
      <c r="D122" s="222"/>
      <c r="E122" s="222"/>
      <c r="F122" s="221"/>
      <c r="G122" s="222"/>
      <c r="H122" s="222"/>
      <c r="I122" s="222"/>
      <c r="J122" s="222"/>
      <c r="K122" s="222"/>
      <c r="L122" s="222"/>
      <c r="M122" s="222"/>
      <c r="N122" s="222"/>
      <c r="O122" s="221"/>
    </row>
    <row r="123" spans="1:15" s="56" customFormat="1">
      <c r="A123" s="223"/>
      <c r="B123" s="224"/>
      <c r="C123" s="65" t="s">
        <v>20</v>
      </c>
      <c r="D123" s="55">
        <v>1473.7</v>
      </c>
      <c r="E123" s="55">
        <v>282.8</v>
      </c>
      <c r="F123" s="126">
        <v>158.69999999999999</v>
      </c>
      <c r="G123" s="107">
        <v>196.2</v>
      </c>
      <c r="H123" s="107">
        <v>293.10000000000002</v>
      </c>
      <c r="I123" s="107">
        <v>0</v>
      </c>
      <c r="J123" s="55">
        <v>177.2</v>
      </c>
      <c r="K123" s="55">
        <v>177.2</v>
      </c>
      <c r="L123" s="55">
        <v>177.2</v>
      </c>
      <c r="M123" s="55">
        <v>177.2</v>
      </c>
      <c r="N123" s="55">
        <v>177.2</v>
      </c>
      <c r="O123" s="126">
        <f>D123+E123+F123+G123+H123+I123+J123+K123+L123+M123+N123</f>
        <v>3290.4999999999991</v>
      </c>
    </row>
    <row r="124" spans="1:15" s="56" customFormat="1" ht="18.75" customHeight="1">
      <c r="A124" s="223"/>
      <c r="B124" s="224"/>
      <c r="C124" s="54" t="s">
        <v>137</v>
      </c>
      <c r="D124" s="55">
        <v>1450.62</v>
      </c>
      <c r="E124" s="59" t="s">
        <v>128</v>
      </c>
      <c r="F124" s="142" t="s">
        <v>128</v>
      </c>
      <c r="G124" s="110" t="s">
        <v>128</v>
      </c>
      <c r="H124" s="110" t="s">
        <v>128</v>
      </c>
      <c r="I124" s="110" t="s">
        <v>128</v>
      </c>
      <c r="J124" s="59" t="s">
        <v>128</v>
      </c>
      <c r="K124" s="59" t="s">
        <v>128</v>
      </c>
      <c r="L124" s="59" t="s">
        <v>128</v>
      </c>
      <c r="M124" s="59" t="s">
        <v>128</v>
      </c>
      <c r="N124" s="59" t="s">
        <v>128</v>
      </c>
      <c r="O124" s="126">
        <f>D124</f>
        <v>1450.62</v>
      </c>
    </row>
    <row r="125" spans="1:15" s="56" customFormat="1" ht="18.75" customHeight="1">
      <c r="A125" s="225" t="s">
        <v>53</v>
      </c>
      <c r="B125" s="226" t="s">
        <v>154</v>
      </c>
      <c r="C125" s="54" t="s">
        <v>17</v>
      </c>
      <c r="D125" s="55">
        <f t="shared" ref="D125:O125" si="37">D126+D129</f>
        <v>168267.78</v>
      </c>
      <c r="E125" s="55">
        <f t="shared" si="37"/>
        <v>202955</v>
      </c>
      <c r="F125" s="126">
        <f t="shared" si="37"/>
        <v>103015.95</v>
      </c>
      <c r="G125" s="107">
        <f t="shared" si="37"/>
        <v>149005.6</v>
      </c>
      <c r="H125" s="107">
        <f t="shared" si="37"/>
        <v>180859.9</v>
      </c>
      <c r="I125" s="107">
        <f t="shared" si="37"/>
        <v>0</v>
      </c>
      <c r="J125" s="55">
        <f t="shared" si="37"/>
        <v>91794.900000000009</v>
      </c>
      <c r="K125" s="55">
        <f t="shared" si="37"/>
        <v>91794.900000000009</v>
      </c>
      <c r="L125" s="55">
        <f t="shared" si="37"/>
        <v>91794.900000000009</v>
      </c>
      <c r="M125" s="55">
        <f t="shared" si="37"/>
        <v>91794.900000000009</v>
      </c>
      <c r="N125" s="55">
        <f t="shared" si="37"/>
        <v>91794.900000000009</v>
      </c>
      <c r="O125" s="126">
        <f t="shared" si="37"/>
        <v>1263078.7300000002</v>
      </c>
    </row>
    <row r="126" spans="1:15" s="56" customFormat="1">
      <c r="A126" s="225"/>
      <c r="B126" s="226"/>
      <c r="C126" s="61" t="s">
        <v>18</v>
      </c>
      <c r="D126" s="55">
        <f t="shared" ref="D126:O126" si="38">D127</f>
        <v>166584.95999999999</v>
      </c>
      <c r="E126" s="55">
        <f t="shared" si="38"/>
        <v>195876.4</v>
      </c>
      <c r="F126" s="126">
        <f t="shared" si="38"/>
        <v>101985.77</v>
      </c>
      <c r="G126" s="107">
        <f t="shared" si="38"/>
        <v>140387.4</v>
      </c>
      <c r="H126" s="107">
        <f t="shared" si="38"/>
        <v>179051.3</v>
      </c>
      <c r="I126" s="107">
        <f t="shared" si="38"/>
        <v>0</v>
      </c>
      <c r="J126" s="55">
        <f t="shared" si="38"/>
        <v>90876.800000000003</v>
      </c>
      <c r="K126" s="55">
        <f t="shared" si="38"/>
        <v>90876.800000000003</v>
      </c>
      <c r="L126" s="55">
        <f t="shared" si="38"/>
        <v>90876.800000000003</v>
      </c>
      <c r="M126" s="55">
        <f t="shared" si="38"/>
        <v>90876.800000000003</v>
      </c>
      <c r="N126" s="55">
        <f t="shared" si="38"/>
        <v>90876.800000000003</v>
      </c>
      <c r="O126" s="126">
        <f t="shared" si="38"/>
        <v>1238269.8300000003</v>
      </c>
    </row>
    <row r="127" spans="1:15" s="56" customFormat="1" ht="18.75" customHeight="1">
      <c r="A127" s="225"/>
      <c r="B127" s="226"/>
      <c r="C127" s="227" t="s">
        <v>142</v>
      </c>
      <c r="D127" s="222">
        <v>166584.95999999999</v>
      </c>
      <c r="E127" s="222">
        <v>195876.4</v>
      </c>
      <c r="F127" s="221">
        <v>101985.77</v>
      </c>
      <c r="G127" s="222">
        <v>140387.4</v>
      </c>
      <c r="H127" s="222">
        <v>179051.3</v>
      </c>
      <c r="I127" s="222">
        <v>0</v>
      </c>
      <c r="J127" s="222">
        <v>90876.800000000003</v>
      </c>
      <c r="K127" s="222">
        <v>90876.800000000003</v>
      </c>
      <c r="L127" s="222">
        <v>90876.800000000003</v>
      </c>
      <c r="M127" s="222">
        <v>90876.800000000003</v>
      </c>
      <c r="N127" s="222">
        <v>90876.800000000003</v>
      </c>
      <c r="O127" s="221">
        <f>D127+E127+F127+G127+H127+I127+J127+K127+L127+M127+N127</f>
        <v>1238269.8300000003</v>
      </c>
    </row>
    <row r="128" spans="1:15" s="58" customFormat="1" ht="43.5" customHeight="1">
      <c r="A128" s="225"/>
      <c r="B128" s="226"/>
      <c r="C128" s="227"/>
      <c r="D128" s="222"/>
      <c r="E128" s="222"/>
      <c r="F128" s="221"/>
      <c r="G128" s="222"/>
      <c r="H128" s="222"/>
      <c r="I128" s="222"/>
      <c r="J128" s="222"/>
      <c r="K128" s="222"/>
      <c r="L128" s="222"/>
      <c r="M128" s="222"/>
      <c r="N128" s="222"/>
      <c r="O128" s="221"/>
    </row>
    <row r="129" spans="1:15" s="56" customFormat="1">
      <c r="A129" s="225"/>
      <c r="B129" s="226"/>
      <c r="C129" s="73" t="s">
        <v>129</v>
      </c>
      <c r="D129" s="55">
        <f t="shared" ref="D129:O129" si="39">D130</f>
        <v>1682.82</v>
      </c>
      <c r="E129" s="55">
        <f t="shared" si="39"/>
        <v>7078.6</v>
      </c>
      <c r="F129" s="126">
        <f t="shared" si="39"/>
        <v>1030.18</v>
      </c>
      <c r="G129" s="107">
        <f t="shared" si="39"/>
        <v>8618.2000000000007</v>
      </c>
      <c r="H129" s="107">
        <f t="shared" si="39"/>
        <v>1808.6</v>
      </c>
      <c r="I129" s="107">
        <f t="shared" si="39"/>
        <v>0</v>
      </c>
      <c r="J129" s="55">
        <f t="shared" si="39"/>
        <v>918.1</v>
      </c>
      <c r="K129" s="55">
        <f t="shared" si="39"/>
        <v>918.1</v>
      </c>
      <c r="L129" s="55">
        <f t="shared" si="39"/>
        <v>918.1</v>
      </c>
      <c r="M129" s="55">
        <f t="shared" si="39"/>
        <v>918.1</v>
      </c>
      <c r="N129" s="55">
        <f t="shared" si="39"/>
        <v>918.1</v>
      </c>
      <c r="O129" s="126">
        <f t="shared" si="39"/>
        <v>24808.899999999994</v>
      </c>
    </row>
    <row r="130" spans="1:15" s="56" customFormat="1" ht="18.75" customHeight="1">
      <c r="A130" s="225"/>
      <c r="B130" s="226"/>
      <c r="C130" s="227" t="s">
        <v>142</v>
      </c>
      <c r="D130" s="222">
        <v>1682.82</v>
      </c>
      <c r="E130" s="222">
        <v>7078.6</v>
      </c>
      <c r="F130" s="221">
        <v>1030.18</v>
      </c>
      <c r="G130" s="222">
        <v>8618.2000000000007</v>
      </c>
      <c r="H130" s="222">
        <v>1808.6</v>
      </c>
      <c r="I130" s="222">
        <v>0</v>
      </c>
      <c r="J130" s="222">
        <v>918.1</v>
      </c>
      <c r="K130" s="222">
        <v>918.1</v>
      </c>
      <c r="L130" s="222">
        <v>918.1</v>
      </c>
      <c r="M130" s="222">
        <v>918.1</v>
      </c>
      <c r="N130" s="222">
        <v>918.1</v>
      </c>
      <c r="O130" s="221">
        <f>D130+E130+F130+G130+H130+I130+J130+K130+L130+M130+N130</f>
        <v>24808.899999999994</v>
      </c>
    </row>
    <row r="131" spans="1:15" s="58" customFormat="1" ht="40.5" customHeight="1">
      <c r="A131" s="225"/>
      <c r="B131" s="226"/>
      <c r="C131" s="227"/>
      <c r="D131" s="222"/>
      <c r="E131" s="222"/>
      <c r="F131" s="221"/>
      <c r="G131" s="222"/>
      <c r="H131" s="222"/>
      <c r="I131" s="222"/>
      <c r="J131" s="222"/>
      <c r="K131" s="222"/>
      <c r="L131" s="222"/>
      <c r="M131" s="222"/>
      <c r="N131" s="222"/>
      <c r="O131" s="221"/>
    </row>
    <row r="132" spans="1:15" s="56" customFormat="1" hidden="1">
      <c r="A132" s="225"/>
      <c r="B132" s="226"/>
      <c r="C132" s="54" t="s">
        <v>137</v>
      </c>
      <c r="D132" s="59" t="s">
        <v>128</v>
      </c>
      <c r="E132" s="59" t="s">
        <v>128</v>
      </c>
      <c r="F132" s="142" t="s">
        <v>128</v>
      </c>
      <c r="G132" s="110" t="s">
        <v>128</v>
      </c>
      <c r="H132" s="110" t="s">
        <v>128</v>
      </c>
      <c r="I132" s="74"/>
      <c r="J132" s="74"/>
      <c r="K132" s="74"/>
      <c r="L132" s="74"/>
      <c r="M132" s="74"/>
      <c r="N132" s="74"/>
      <c r="O132" s="133" t="s">
        <v>128</v>
      </c>
    </row>
    <row r="133" spans="1:15" s="56" customFormat="1" ht="66" customHeight="1">
      <c r="A133" s="52" t="s">
        <v>55</v>
      </c>
      <c r="B133" s="53" t="s">
        <v>155</v>
      </c>
      <c r="C133" s="54" t="s">
        <v>127</v>
      </c>
      <c r="D133" s="57" t="s">
        <v>135</v>
      </c>
      <c r="E133" s="59" t="s">
        <v>128</v>
      </c>
      <c r="F133" s="142" t="s">
        <v>128</v>
      </c>
      <c r="G133" s="110" t="s">
        <v>128</v>
      </c>
      <c r="H133" s="110" t="s">
        <v>128</v>
      </c>
      <c r="I133" s="110" t="s">
        <v>128</v>
      </c>
      <c r="J133" s="59" t="s">
        <v>128</v>
      </c>
      <c r="K133" s="59" t="s">
        <v>128</v>
      </c>
      <c r="L133" s="59" t="s">
        <v>128</v>
      </c>
      <c r="M133" s="59" t="s">
        <v>128</v>
      </c>
      <c r="N133" s="59" t="s">
        <v>128</v>
      </c>
      <c r="O133" s="127" t="s">
        <v>135</v>
      </c>
    </row>
    <row r="134" spans="1:15" s="56" customFormat="1" ht="18.75" customHeight="1">
      <c r="A134" s="223" t="s">
        <v>57</v>
      </c>
      <c r="B134" s="224" t="s">
        <v>156</v>
      </c>
      <c r="C134" s="54" t="s">
        <v>17</v>
      </c>
      <c r="D134" s="55">
        <f>D135+D140</f>
        <v>1142089.2500000002</v>
      </c>
      <c r="E134" s="55">
        <f>E135+E140+E146</f>
        <v>1306451.2000000002</v>
      </c>
      <c r="F134" s="126">
        <f>F135+F140+F146</f>
        <v>1844351.9100000001</v>
      </c>
      <c r="G134" s="125">
        <f>G135+G140+G146</f>
        <v>1831567.9</v>
      </c>
      <c r="H134" s="107">
        <f t="shared" ref="H134:N134" si="40">H135+H140</f>
        <v>1611343.7</v>
      </c>
      <c r="I134" s="107">
        <f t="shared" si="40"/>
        <v>1457429.4</v>
      </c>
      <c r="J134" s="55">
        <f t="shared" si="40"/>
        <v>1253980.2</v>
      </c>
      <c r="K134" s="55">
        <f t="shared" si="40"/>
        <v>1253980.2</v>
      </c>
      <c r="L134" s="55">
        <f t="shared" si="40"/>
        <v>1253980.2</v>
      </c>
      <c r="M134" s="55">
        <f t="shared" si="40"/>
        <v>1253980.2</v>
      </c>
      <c r="N134" s="55">
        <f t="shared" si="40"/>
        <v>1253980.2</v>
      </c>
      <c r="O134" s="124">
        <f>O135+O140+O146</f>
        <v>15463134.359999998</v>
      </c>
    </row>
    <row r="135" spans="1:15" s="56" customFormat="1">
      <c r="A135" s="223"/>
      <c r="B135" s="224"/>
      <c r="C135" s="61" t="s">
        <v>139</v>
      </c>
      <c r="D135" s="55">
        <f t="shared" ref="D135:O135" si="41">D136</f>
        <v>29685.22</v>
      </c>
      <c r="E135" s="55">
        <f t="shared" si="41"/>
        <v>45143.95</v>
      </c>
      <c r="F135" s="126">
        <f t="shared" si="41"/>
        <v>13496.849999999999</v>
      </c>
      <c r="G135" s="125">
        <f t="shared" si="41"/>
        <v>34880.199999999997</v>
      </c>
      <c r="H135" s="107">
        <f t="shared" si="41"/>
        <v>28828.899999999998</v>
      </c>
      <c r="I135" s="107">
        <f t="shared" si="41"/>
        <v>25248.9</v>
      </c>
      <c r="J135" s="55">
        <f t="shared" si="41"/>
        <v>12535.16</v>
      </c>
      <c r="K135" s="55">
        <f t="shared" si="41"/>
        <v>12535.16</v>
      </c>
      <c r="L135" s="55">
        <f t="shared" si="41"/>
        <v>12535.16</v>
      </c>
      <c r="M135" s="55">
        <f t="shared" si="41"/>
        <v>12535.16</v>
      </c>
      <c r="N135" s="55">
        <f t="shared" si="41"/>
        <v>12535.16</v>
      </c>
      <c r="O135" s="124">
        <f t="shared" si="41"/>
        <v>239959.82</v>
      </c>
    </row>
    <row r="136" spans="1:15" s="56" customFormat="1" ht="18.75" customHeight="1">
      <c r="A136" s="223"/>
      <c r="B136" s="224"/>
      <c r="C136" s="227" t="s">
        <v>142</v>
      </c>
      <c r="D136" s="222">
        <f>D149+D181</f>
        <v>29685.22</v>
      </c>
      <c r="E136" s="222">
        <f>E149+E175</f>
        <v>45143.95</v>
      </c>
      <c r="F136" s="221">
        <f>F149+F163+F188</f>
        <v>13496.849999999999</v>
      </c>
      <c r="G136" s="217">
        <f>G149+G163+G181</f>
        <v>34880.199999999997</v>
      </c>
      <c r="H136" s="222">
        <f>H149+H163+H181</f>
        <v>28828.899999999998</v>
      </c>
      <c r="I136" s="222">
        <f>I149+I163</f>
        <v>25248.9</v>
      </c>
      <c r="J136" s="222">
        <f>J149+J163+J188</f>
        <v>12535.16</v>
      </c>
      <c r="K136" s="222">
        <f>K149+K163+K188</f>
        <v>12535.16</v>
      </c>
      <c r="L136" s="222">
        <f>L149+L163+L188</f>
        <v>12535.16</v>
      </c>
      <c r="M136" s="222">
        <f>M149+M163+M188</f>
        <v>12535.16</v>
      </c>
      <c r="N136" s="222">
        <f>N149+N163+N188</f>
        <v>12535.16</v>
      </c>
      <c r="O136" s="217">
        <f>D136+E136+F136+G136+H136+I136+J136+K136+L136+M136+N136</f>
        <v>239959.82</v>
      </c>
    </row>
    <row r="137" spans="1:15" s="58" customFormat="1" ht="41.25" customHeight="1">
      <c r="A137" s="223"/>
      <c r="B137" s="224"/>
      <c r="C137" s="227"/>
      <c r="D137" s="222"/>
      <c r="E137" s="222"/>
      <c r="F137" s="221"/>
      <c r="G137" s="217"/>
      <c r="H137" s="222"/>
      <c r="I137" s="222"/>
      <c r="J137" s="222"/>
      <c r="K137" s="222"/>
      <c r="L137" s="222"/>
      <c r="M137" s="222"/>
      <c r="N137" s="222"/>
      <c r="O137" s="217"/>
    </row>
    <row r="138" spans="1:15" s="58" customFormat="1" ht="37.5" hidden="1">
      <c r="A138" s="223"/>
      <c r="B138" s="224"/>
      <c r="C138" s="65" t="s">
        <v>130</v>
      </c>
      <c r="D138" s="57">
        <v>0</v>
      </c>
      <c r="E138" s="57">
        <v>0</v>
      </c>
      <c r="F138" s="127">
        <v>0</v>
      </c>
      <c r="G138" s="148">
        <v>0</v>
      </c>
      <c r="H138" s="111">
        <v>0</v>
      </c>
      <c r="I138" s="111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122">
        <v>0</v>
      </c>
    </row>
    <row r="139" spans="1:15" s="58" customFormat="1" ht="56.25" hidden="1">
      <c r="A139" s="223"/>
      <c r="B139" s="224"/>
      <c r="C139" s="54" t="s">
        <v>133</v>
      </c>
      <c r="D139" s="57">
        <v>0</v>
      </c>
      <c r="E139" s="57">
        <v>0</v>
      </c>
      <c r="F139" s="127">
        <v>0</v>
      </c>
      <c r="G139" s="148">
        <v>0</v>
      </c>
      <c r="H139" s="111">
        <v>0</v>
      </c>
      <c r="I139" s="111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122">
        <v>0</v>
      </c>
    </row>
    <row r="140" spans="1:15" s="60" customFormat="1">
      <c r="A140" s="223"/>
      <c r="B140" s="224"/>
      <c r="C140" s="54" t="s">
        <v>129</v>
      </c>
      <c r="D140" s="55">
        <f t="shared" ref="D140:O140" si="42">D142+D143</f>
        <v>1112404.0300000003</v>
      </c>
      <c r="E140" s="55">
        <f t="shared" si="42"/>
        <v>1258323.1500000001</v>
      </c>
      <c r="F140" s="126">
        <f t="shared" si="42"/>
        <v>1827885.06</v>
      </c>
      <c r="G140" s="125">
        <f t="shared" si="42"/>
        <v>1793512.5</v>
      </c>
      <c r="H140" s="107">
        <f t="shared" si="42"/>
        <v>1582514.8</v>
      </c>
      <c r="I140" s="107">
        <f t="shared" si="42"/>
        <v>1432180.5</v>
      </c>
      <c r="J140" s="55">
        <f t="shared" si="42"/>
        <v>1241445.04</v>
      </c>
      <c r="K140" s="55">
        <f t="shared" si="42"/>
        <v>1241445.04</v>
      </c>
      <c r="L140" s="55">
        <f t="shared" si="42"/>
        <v>1241445.04</v>
      </c>
      <c r="M140" s="55">
        <f t="shared" si="42"/>
        <v>1241445.04</v>
      </c>
      <c r="N140" s="55">
        <f t="shared" si="42"/>
        <v>1241445.04</v>
      </c>
      <c r="O140" s="124">
        <f t="shared" si="42"/>
        <v>15214045.239999996</v>
      </c>
    </row>
    <row r="141" spans="1:15" s="60" customFormat="1">
      <c r="A141" s="223"/>
      <c r="B141" s="224"/>
      <c r="C141" s="54" t="s">
        <v>126</v>
      </c>
      <c r="D141" s="57"/>
      <c r="E141" s="57"/>
      <c r="F141" s="127"/>
      <c r="G141" s="148"/>
      <c r="H141" s="111"/>
      <c r="I141" s="111"/>
      <c r="J141" s="57"/>
      <c r="K141" s="57"/>
      <c r="L141" s="57"/>
      <c r="M141" s="57"/>
      <c r="N141" s="57"/>
      <c r="O141" s="145"/>
    </row>
    <row r="142" spans="1:15" ht="37.5">
      <c r="A142" s="223"/>
      <c r="B142" s="224"/>
      <c r="C142" s="54" t="s">
        <v>127</v>
      </c>
      <c r="D142" s="55">
        <f>D152+D159+D169+D177+D184</f>
        <v>1050391.9300000002</v>
      </c>
      <c r="E142" s="55">
        <f>E152+E159+E169+E177</f>
        <v>1181555.1500000001</v>
      </c>
      <c r="F142" s="126">
        <f>F152+F159+F165+F169+F190</f>
        <v>1738473.06</v>
      </c>
      <c r="G142" s="125">
        <f>G152+G159+G165+G169+G184</f>
        <v>1695447.5</v>
      </c>
      <c r="H142" s="107">
        <f>H152+H159+H169+H165+H184</f>
        <v>1485325.8</v>
      </c>
      <c r="I142" s="107">
        <f>I152+I159+I169+I165</f>
        <v>1334878.5</v>
      </c>
      <c r="J142" s="55">
        <f>J152+J159+J169+J165+J190</f>
        <v>1152862.04</v>
      </c>
      <c r="K142" s="55">
        <f>K152+K159+K169+K165+K190</f>
        <v>1152862.04</v>
      </c>
      <c r="L142" s="55">
        <f>L152+L159+L169+L165+L190</f>
        <v>1152862.04</v>
      </c>
      <c r="M142" s="55">
        <f>M152+M159+M169+M165+M190</f>
        <v>1152862.04</v>
      </c>
      <c r="N142" s="55">
        <f>N152+N159+N169+N165+N190</f>
        <v>1152862.04</v>
      </c>
      <c r="O142" s="124">
        <f>D142+E142+F142+G142+H142+I142+J142+K142+L142+M142+N142</f>
        <v>14250382.139999997</v>
      </c>
    </row>
    <row r="143" spans="1:15" ht="37.5">
      <c r="A143" s="223"/>
      <c r="B143" s="224"/>
      <c r="C143" s="54" t="s">
        <v>130</v>
      </c>
      <c r="D143" s="55">
        <f t="shared" ref="D143:N143" si="43">D170</f>
        <v>62012.1</v>
      </c>
      <c r="E143" s="55">
        <f t="shared" si="43"/>
        <v>76768</v>
      </c>
      <c r="F143" s="126">
        <f t="shared" si="43"/>
        <v>89412</v>
      </c>
      <c r="G143" s="125">
        <f t="shared" si="43"/>
        <v>98065</v>
      </c>
      <c r="H143" s="107">
        <f t="shared" si="43"/>
        <v>97189</v>
      </c>
      <c r="I143" s="107">
        <f t="shared" si="43"/>
        <v>97302</v>
      </c>
      <c r="J143" s="55">
        <f t="shared" si="43"/>
        <v>88583</v>
      </c>
      <c r="K143" s="55">
        <f t="shared" si="43"/>
        <v>88583</v>
      </c>
      <c r="L143" s="55">
        <f t="shared" si="43"/>
        <v>88583</v>
      </c>
      <c r="M143" s="55">
        <f t="shared" si="43"/>
        <v>88583</v>
      </c>
      <c r="N143" s="55">
        <f t="shared" si="43"/>
        <v>88583</v>
      </c>
      <c r="O143" s="124">
        <f>D143+E143+F143+G143+H143+I143+J143+K143+L143+M143+N143</f>
        <v>963663.1</v>
      </c>
    </row>
    <row r="144" spans="1:15" ht="56.25" hidden="1">
      <c r="A144" s="223"/>
      <c r="B144" s="224"/>
      <c r="C144" s="54" t="s">
        <v>133</v>
      </c>
      <c r="D144" s="57">
        <v>0</v>
      </c>
      <c r="E144" s="57">
        <v>0</v>
      </c>
      <c r="F144" s="127">
        <v>0</v>
      </c>
      <c r="G144" s="148">
        <v>0</v>
      </c>
      <c r="H144" s="111">
        <v>0</v>
      </c>
      <c r="I144" s="111">
        <v>0</v>
      </c>
      <c r="J144" s="57">
        <v>0</v>
      </c>
      <c r="K144" s="57">
        <v>0</v>
      </c>
      <c r="L144" s="57">
        <v>0</v>
      </c>
      <c r="M144" s="57">
        <v>0</v>
      </c>
      <c r="N144" s="57">
        <v>0</v>
      </c>
      <c r="O144" s="122">
        <v>0</v>
      </c>
    </row>
    <row r="145" spans="1:15" s="56" customFormat="1" hidden="1">
      <c r="A145" s="223"/>
      <c r="B145" s="224"/>
      <c r="C145" s="54" t="s">
        <v>20</v>
      </c>
      <c r="D145" s="57">
        <v>0</v>
      </c>
      <c r="E145" s="57">
        <v>0</v>
      </c>
      <c r="F145" s="127">
        <v>0</v>
      </c>
      <c r="G145" s="148">
        <v>0</v>
      </c>
      <c r="H145" s="111">
        <v>0</v>
      </c>
      <c r="I145" s="111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122">
        <v>0</v>
      </c>
    </row>
    <row r="146" spans="1:15" s="60" customFormat="1">
      <c r="A146" s="223"/>
      <c r="B146" s="224"/>
      <c r="C146" s="184" t="s">
        <v>137</v>
      </c>
      <c r="D146" s="55" t="s">
        <v>128</v>
      </c>
      <c r="E146" s="55">
        <f>E156</f>
        <v>2984.1</v>
      </c>
      <c r="F146" s="126">
        <f>F156</f>
        <v>2970</v>
      </c>
      <c r="G146" s="125">
        <f>G156</f>
        <v>3175.2</v>
      </c>
      <c r="H146" s="107" t="s">
        <v>128</v>
      </c>
      <c r="I146" s="107" t="s">
        <v>128</v>
      </c>
      <c r="J146" s="55" t="s">
        <v>128</v>
      </c>
      <c r="K146" s="55" t="s">
        <v>128</v>
      </c>
      <c r="L146" s="55" t="s">
        <v>128</v>
      </c>
      <c r="M146" s="55" t="s">
        <v>128</v>
      </c>
      <c r="N146" s="55" t="s">
        <v>128</v>
      </c>
      <c r="O146" s="124">
        <f>E146+F146+G146</f>
        <v>9129.2999999999993</v>
      </c>
    </row>
    <row r="147" spans="1:15" s="60" customFormat="1" ht="18.75" customHeight="1">
      <c r="A147" s="225" t="s">
        <v>59</v>
      </c>
      <c r="B147" s="226" t="s">
        <v>205</v>
      </c>
      <c r="C147" s="54" t="s">
        <v>17</v>
      </c>
      <c r="D147" s="55">
        <f>D148+D151</f>
        <v>749193.6</v>
      </c>
      <c r="E147" s="55">
        <f>E148+E151+E156</f>
        <v>900702.4</v>
      </c>
      <c r="F147" s="126">
        <f>F148+F151+F156</f>
        <v>552032.17000000004</v>
      </c>
      <c r="G147" s="107">
        <f>G148+G151+G156</f>
        <v>702670.89999999991</v>
      </c>
      <c r="H147" s="107">
        <f t="shared" ref="H147:N147" si="44">H148+H151</f>
        <v>598375.30000000005</v>
      </c>
      <c r="I147" s="107">
        <f t="shared" si="44"/>
        <v>601013.9</v>
      </c>
      <c r="J147" s="55">
        <f t="shared" si="44"/>
        <v>536663.1</v>
      </c>
      <c r="K147" s="55">
        <f t="shared" si="44"/>
        <v>536663.1</v>
      </c>
      <c r="L147" s="55">
        <f t="shared" si="44"/>
        <v>536663.1</v>
      </c>
      <c r="M147" s="55">
        <f t="shared" si="44"/>
        <v>536663.1</v>
      </c>
      <c r="N147" s="55">
        <f t="shared" si="44"/>
        <v>536663.1</v>
      </c>
      <c r="O147" s="124">
        <f>O148+O151+O156</f>
        <v>6787303.7699999986</v>
      </c>
    </row>
    <row r="148" spans="1:15" s="60" customFormat="1" ht="21.75" customHeight="1">
      <c r="A148" s="225"/>
      <c r="B148" s="226"/>
      <c r="C148" s="61" t="s">
        <v>139</v>
      </c>
      <c r="D148" s="55">
        <f t="shared" ref="D148:O148" si="45">D149</f>
        <v>27080.98</v>
      </c>
      <c r="E148" s="55">
        <f t="shared" si="45"/>
        <v>34568.019999999997</v>
      </c>
      <c r="F148" s="126">
        <f t="shared" si="45"/>
        <v>6504.87</v>
      </c>
      <c r="G148" s="107">
        <f t="shared" si="45"/>
        <v>6528.2</v>
      </c>
      <c r="H148" s="107">
        <f t="shared" si="45"/>
        <v>6528.3</v>
      </c>
      <c r="I148" s="107">
        <f t="shared" si="45"/>
        <v>6546.5</v>
      </c>
      <c r="J148" s="55">
        <f t="shared" si="45"/>
        <v>6786.66</v>
      </c>
      <c r="K148" s="55">
        <f t="shared" si="45"/>
        <v>6786.66</v>
      </c>
      <c r="L148" s="55">
        <f t="shared" si="45"/>
        <v>6786.66</v>
      </c>
      <c r="M148" s="55">
        <f t="shared" si="45"/>
        <v>6786.66</v>
      </c>
      <c r="N148" s="55">
        <f t="shared" si="45"/>
        <v>6786.66</v>
      </c>
      <c r="O148" s="124">
        <f t="shared" si="45"/>
        <v>121690.17000000001</v>
      </c>
    </row>
    <row r="149" spans="1:15" s="60" customFormat="1" ht="18.75" customHeight="1">
      <c r="A149" s="225"/>
      <c r="B149" s="226"/>
      <c r="C149" s="227" t="s">
        <v>142</v>
      </c>
      <c r="D149" s="222">
        <v>27080.98</v>
      </c>
      <c r="E149" s="222">
        <v>34568.019999999997</v>
      </c>
      <c r="F149" s="221">
        <v>6504.87</v>
      </c>
      <c r="G149" s="222">
        <v>6528.2</v>
      </c>
      <c r="H149" s="222">
        <v>6528.3</v>
      </c>
      <c r="I149" s="222">
        <v>6546.5</v>
      </c>
      <c r="J149" s="222">
        <v>6786.66</v>
      </c>
      <c r="K149" s="222">
        <v>6786.66</v>
      </c>
      <c r="L149" s="222">
        <v>6786.66</v>
      </c>
      <c r="M149" s="222">
        <v>6786.66</v>
      </c>
      <c r="N149" s="222">
        <v>6786.66</v>
      </c>
      <c r="O149" s="217">
        <f>D149+E149+F149+G149+H149+I149+J149+K149+L149+M149+N149</f>
        <v>121690.17000000001</v>
      </c>
    </row>
    <row r="150" spans="1:15" ht="42.75" customHeight="1">
      <c r="A150" s="225"/>
      <c r="B150" s="226"/>
      <c r="C150" s="227"/>
      <c r="D150" s="222"/>
      <c r="E150" s="222"/>
      <c r="F150" s="221"/>
      <c r="G150" s="222"/>
      <c r="H150" s="222"/>
      <c r="I150" s="222"/>
      <c r="J150" s="222"/>
      <c r="K150" s="222"/>
      <c r="L150" s="222"/>
      <c r="M150" s="222"/>
      <c r="N150" s="222"/>
      <c r="O150" s="217"/>
    </row>
    <row r="151" spans="1:15" s="60" customFormat="1">
      <c r="A151" s="225"/>
      <c r="B151" s="226"/>
      <c r="C151" s="61" t="s">
        <v>129</v>
      </c>
      <c r="D151" s="55">
        <f t="shared" ref="D151:O151" si="46">D152</f>
        <v>722112.62</v>
      </c>
      <c r="E151" s="55">
        <f t="shared" si="46"/>
        <v>863150.28</v>
      </c>
      <c r="F151" s="126">
        <f t="shared" si="46"/>
        <v>542557.30000000005</v>
      </c>
      <c r="G151" s="107">
        <f t="shared" si="46"/>
        <v>692967.5</v>
      </c>
      <c r="H151" s="107">
        <f t="shared" si="46"/>
        <v>591847</v>
      </c>
      <c r="I151" s="107">
        <f t="shared" si="46"/>
        <v>594467.4</v>
      </c>
      <c r="J151" s="55">
        <f t="shared" si="46"/>
        <v>529876.43999999994</v>
      </c>
      <c r="K151" s="55">
        <f t="shared" si="46"/>
        <v>529876.43999999994</v>
      </c>
      <c r="L151" s="55">
        <f t="shared" si="46"/>
        <v>529876.43999999994</v>
      </c>
      <c r="M151" s="55">
        <f t="shared" si="46"/>
        <v>529876.43999999994</v>
      </c>
      <c r="N151" s="55">
        <f t="shared" si="46"/>
        <v>529876.43999999994</v>
      </c>
      <c r="O151" s="124">
        <f t="shared" si="46"/>
        <v>6656484.2999999989</v>
      </c>
    </row>
    <row r="152" spans="1:15" s="60" customFormat="1" ht="18.75" customHeight="1">
      <c r="A152" s="225"/>
      <c r="B152" s="226"/>
      <c r="C152" s="227" t="s">
        <v>142</v>
      </c>
      <c r="D152" s="222">
        <v>722112.62</v>
      </c>
      <c r="E152" s="222">
        <v>863150.28</v>
      </c>
      <c r="F152" s="221">
        <v>542557.30000000005</v>
      </c>
      <c r="G152" s="222">
        <v>692967.5</v>
      </c>
      <c r="H152" s="222">
        <v>591847</v>
      </c>
      <c r="I152" s="222">
        <v>594467.4</v>
      </c>
      <c r="J152" s="222">
        <v>529876.43999999994</v>
      </c>
      <c r="K152" s="222">
        <v>529876.43999999994</v>
      </c>
      <c r="L152" s="222">
        <v>529876.43999999994</v>
      </c>
      <c r="M152" s="222">
        <v>529876.43999999994</v>
      </c>
      <c r="N152" s="222">
        <v>529876.43999999994</v>
      </c>
      <c r="O152" s="217">
        <f>D152+E152+F152+G152+H152+I152+J152+K152+L152+M152+N152</f>
        <v>6656484.2999999989</v>
      </c>
    </row>
    <row r="153" spans="1:15" ht="42" customHeight="1">
      <c r="A153" s="225"/>
      <c r="B153" s="226"/>
      <c r="C153" s="227"/>
      <c r="D153" s="222"/>
      <c r="E153" s="222"/>
      <c r="F153" s="221"/>
      <c r="G153" s="222"/>
      <c r="H153" s="222"/>
      <c r="I153" s="222"/>
      <c r="J153" s="222"/>
      <c r="K153" s="222"/>
      <c r="L153" s="222"/>
      <c r="M153" s="222"/>
      <c r="N153" s="222"/>
      <c r="O153" s="217"/>
    </row>
    <row r="154" spans="1:15" ht="56.25" hidden="1">
      <c r="A154" s="225"/>
      <c r="B154" s="226"/>
      <c r="C154" s="65" t="s">
        <v>133</v>
      </c>
      <c r="D154" s="57">
        <v>0</v>
      </c>
      <c r="E154" s="57">
        <v>0</v>
      </c>
      <c r="F154" s="127">
        <v>0</v>
      </c>
      <c r="G154" s="111">
        <v>0</v>
      </c>
      <c r="H154" s="111">
        <v>0</v>
      </c>
      <c r="I154" s="111">
        <v>0</v>
      </c>
      <c r="J154" s="63">
        <v>0</v>
      </c>
      <c r="K154" s="63">
        <v>0</v>
      </c>
      <c r="L154" s="63">
        <v>0</v>
      </c>
      <c r="M154" s="63">
        <v>0</v>
      </c>
      <c r="N154" s="63">
        <v>0</v>
      </c>
      <c r="O154" s="146">
        <v>0</v>
      </c>
    </row>
    <row r="155" spans="1:15" s="56" customFormat="1" hidden="1">
      <c r="A155" s="225"/>
      <c r="B155" s="226"/>
      <c r="C155" s="54" t="s">
        <v>20</v>
      </c>
      <c r="D155" s="57">
        <v>0</v>
      </c>
      <c r="E155" s="57">
        <v>0</v>
      </c>
      <c r="F155" s="127">
        <v>0</v>
      </c>
      <c r="G155" s="111">
        <v>0</v>
      </c>
      <c r="H155" s="111">
        <v>0</v>
      </c>
      <c r="I155" s="111">
        <v>0</v>
      </c>
      <c r="J155" s="63">
        <v>0</v>
      </c>
      <c r="K155" s="63">
        <v>0</v>
      </c>
      <c r="L155" s="63">
        <v>0</v>
      </c>
      <c r="M155" s="63">
        <v>0</v>
      </c>
      <c r="N155" s="63">
        <v>0</v>
      </c>
      <c r="O155" s="146">
        <v>0</v>
      </c>
    </row>
    <row r="156" spans="1:15" s="37" customFormat="1">
      <c r="A156" s="225"/>
      <c r="B156" s="226"/>
      <c r="C156" s="184" t="s">
        <v>137</v>
      </c>
      <c r="D156" s="55" t="s">
        <v>128</v>
      </c>
      <c r="E156" s="55">
        <v>2984.1</v>
      </c>
      <c r="F156" s="126">
        <v>2970</v>
      </c>
      <c r="G156" s="107">
        <v>3175.2</v>
      </c>
      <c r="H156" s="107" t="s">
        <v>128</v>
      </c>
      <c r="I156" s="107" t="s">
        <v>128</v>
      </c>
      <c r="J156" s="55" t="s">
        <v>128</v>
      </c>
      <c r="K156" s="55" t="s">
        <v>128</v>
      </c>
      <c r="L156" s="55" t="s">
        <v>128</v>
      </c>
      <c r="M156" s="55" t="s">
        <v>128</v>
      </c>
      <c r="N156" s="55" t="s">
        <v>128</v>
      </c>
      <c r="O156" s="124">
        <f>E156+F156+G156</f>
        <v>9129.2999999999993</v>
      </c>
    </row>
    <row r="157" spans="1:15" s="56" customFormat="1" ht="18.75" customHeight="1">
      <c r="A157" s="223" t="s">
        <v>61</v>
      </c>
      <c r="B157" s="224" t="s">
        <v>157</v>
      </c>
      <c r="C157" s="54" t="s">
        <v>17</v>
      </c>
      <c r="D157" s="55">
        <f t="shared" ref="D157:O158" si="47">D158</f>
        <v>6521.6</v>
      </c>
      <c r="E157" s="55">
        <f t="shared" si="47"/>
        <v>8372.7000000000007</v>
      </c>
      <c r="F157" s="126">
        <f t="shared" si="47"/>
        <v>6343.9</v>
      </c>
      <c r="G157" s="107">
        <f t="shared" si="47"/>
        <v>2951.3</v>
      </c>
      <c r="H157" s="107">
        <f t="shared" si="47"/>
        <v>0</v>
      </c>
      <c r="I157" s="107">
        <f t="shared" si="47"/>
        <v>0</v>
      </c>
      <c r="J157" s="55">
        <f t="shared" si="47"/>
        <v>0</v>
      </c>
      <c r="K157" s="55">
        <f t="shared" si="47"/>
        <v>0</v>
      </c>
      <c r="L157" s="55">
        <f t="shared" si="47"/>
        <v>0</v>
      </c>
      <c r="M157" s="55">
        <f t="shared" si="47"/>
        <v>0</v>
      </c>
      <c r="N157" s="55">
        <f t="shared" si="47"/>
        <v>0</v>
      </c>
      <c r="O157" s="124">
        <f t="shared" si="47"/>
        <v>24189.5</v>
      </c>
    </row>
    <row r="158" spans="1:15" s="60" customFormat="1">
      <c r="A158" s="223"/>
      <c r="B158" s="224"/>
      <c r="C158" s="61" t="s">
        <v>129</v>
      </c>
      <c r="D158" s="55">
        <f t="shared" si="47"/>
        <v>6521.6</v>
      </c>
      <c r="E158" s="55">
        <f t="shared" si="47"/>
        <v>8372.7000000000007</v>
      </c>
      <c r="F158" s="126">
        <f t="shared" si="47"/>
        <v>6343.9</v>
      </c>
      <c r="G158" s="107">
        <f t="shared" si="47"/>
        <v>2951.3</v>
      </c>
      <c r="H158" s="107">
        <f t="shared" si="47"/>
        <v>0</v>
      </c>
      <c r="I158" s="107">
        <f t="shared" si="47"/>
        <v>0</v>
      </c>
      <c r="J158" s="55">
        <f t="shared" si="47"/>
        <v>0</v>
      </c>
      <c r="K158" s="55">
        <f t="shared" si="47"/>
        <v>0</v>
      </c>
      <c r="L158" s="55">
        <f t="shared" si="47"/>
        <v>0</v>
      </c>
      <c r="M158" s="55">
        <f t="shared" si="47"/>
        <v>0</v>
      </c>
      <c r="N158" s="55">
        <f t="shared" si="47"/>
        <v>0</v>
      </c>
      <c r="O158" s="124">
        <f t="shared" si="47"/>
        <v>24189.5</v>
      </c>
    </row>
    <row r="159" spans="1:15" s="60" customFormat="1" ht="18.75" customHeight="1">
      <c r="A159" s="223"/>
      <c r="B159" s="224"/>
      <c r="C159" s="227" t="s">
        <v>142</v>
      </c>
      <c r="D159" s="222">
        <v>6521.6</v>
      </c>
      <c r="E159" s="222">
        <v>8372.7000000000007</v>
      </c>
      <c r="F159" s="221">
        <v>6343.9</v>
      </c>
      <c r="G159" s="222">
        <v>2951.3</v>
      </c>
      <c r="H159" s="222">
        <v>0</v>
      </c>
      <c r="I159" s="222">
        <v>0</v>
      </c>
      <c r="J159" s="222">
        <v>0</v>
      </c>
      <c r="K159" s="222">
        <v>0</v>
      </c>
      <c r="L159" s="222">
        <v>0</v>
      </c>
      <c r="M159" s="222">
        <v>0</v>
      </c>
      <c r="N159" s="222">
        <v>0</v>
      </c>
      <c r="O159" s="217">
        <f>D159+E159+F159+G159+H159</f>
        <v>24189.5</v>
      </c>
    </row>
    <row r="160" spans="1:15" ht="46.5" customHeight="1">
      <c r="A160" s="223"/>
      <c r="B160" s="224"/>
      <c r="C160" s="227"/>
      <c r="D160" s="222"/>
      <c r="E160" s="222"/>
      <c r="F160" s="221"/>
      <c r="G160" s="222"/>
      <c r="H160" s="222"/>
      <c r="I160" s="222"/>
      <c r="J160" s="222"/>
      <c r="K160" s="222"/>
      <c r="L160" s="222"/>
      <c r="M160" s="222"/>
      <c r="N160" s="222"/>
      <c r="O160" s="217"/>
    </row>
    <row r="161" spans="1:15" ht="24.6" customHeight="1">
      <c r="A161" s="223" t="s">
        <v>63</v>
      </c>
      <c r="B161" s="239" t="s">
        <v>158</v>
      </c>
      <c r="C161" s="54" t="s">
        <v>17</v>
      </c>
      <c r="D161" s="55" t="s">
        <v>128</v>
      </c>
      <c r="E161" s="55" t="s">
        <v>128</v>
      </c>
      <c r="F161" s="126">
        <f t="shared" ref="F161:O161" si="48">F162+F164</f>
        <v>865116.73</v>
      </c>
      <c r="G161" s="107">
        <f t="shared" si="48"/>
        <v>648334</v>
      </c>
      <c r="H161" s="107">
        <f t="shared" si="48"/>
        <v>542330.6</v>
      </c>
      <c r="I161" s="107">
        <f t="shared" si="48"/>
        <v>389133.7</v>
      </c>
      <c r="J161" s="55">
        <f t="shared" si="48"/>
        <v>310888.40000000002</v>
      </c>
      <c r="K161" s="55">
        <f t="shared" si="48"/>
        <v>310888.40000000002</v>
      </c>
      <c r="L161" s="55">
        <f t="shared" si="48"/>
        <v>310888.40000000002</v>
      </c>
      <c r="M161" s="55">
        <f t="shared" si="48"/>
        <v>310888.40000000002</v>
      </c>
      <c r="N161" s="55">
        <f t="shared" si="48"/>
        <v>310888.40000000002</v>
      </c>
      <c r="O161" s="124">
        <f t="shared" si="48"/>
        <v>3999357.0299999993</v>
      </c>
    </row>
    <row r="162" spans="1:15" ht="27.75" customHeight="1">
      <c r="A162" s="223"/>
      <c r="B162" s="239"/>
      <c r="C162" s="54" t="s">
        <v>139</v>
      </c>
      <c r="D162" s="55" t="s">
        <v>128</v>
      </c>
      <c r="E162" s="55" t="s">
        <v>128</v>
      </c>
      <c r="F162" s="126">
        <f t="shared" ref="F162:O162" si="49">F163</f>
        <v>4560.5</v>
      </c>
      <c r="G162" s="107">
        <f t="shared" si="49"/>
        <v>18857.3</v>
      </c>
      <c r="H162" s="107">
        <f t="shared" si="49"/>
        <v>18857.3</v>
      </c>
      <c r="I162" s="107">
        <f t="shared" si="49"/>
        <v>18702.400000000001</v>
      </c>
      <c r="J162" s="55">
        <f t="shared" si="49"/>
        <v>4560.5</v>
      </c>
      <c r="K162" s="55">
        <f t="shared" si="49"/>
        <v>4560.5</v>
      </c>
      <c r="L162" s="55">
        <f t="shared" si="49"/>
        <v>4560.5</v>
      </c>
      <c r="M162" s="55">
        <f t="shared" si="49"/>
        <v>4560.5</v>
      </c>
      <c r="N162" s="55">
        <f t="shared" si="49"/>
        <v>4560.5</v>
      </c>
      <c r="O162" s="124">
        <f t="shared" si="49"/>
        <v>83780</v>
      </c>
    </row>
    <row r="163" spans="1:15" ht="60" customHeight="1">
      <c r="A163" s="223"/>
      <c r="B163" s="239"/>
      <c r="C163" s="54" t="s">
        <v>142</v>
      </c>
      <c r="D163" s="55" t="s">
        <v>128</v>
      </c>
      <c r="E163" s="55" t="s">
        <v>128</v>
      </c>
      <c r="F163" s="126">
        <v>4560.5</v>
      </c>
      <c r="G163" s="107">
        <v>18857.3</v>
      </c>
      <c r="H163" s="107">
        <v>18857.3</v>
      </c>
      <c r="I163" s="107">
        <v>18702.400000000001</v>
      </c>
      <c r="J163" s="55">
        <v>4560.5</v>
      </c>
      <c r="K163" s="55">
        <v>4560.5</v>
      </c>
      <c r="L163" s="55">
        <v>4560.5</v>
      </c>
      <c r="M163" s="55">
        <v>4560.5</v>
      </c>
      <c r="N163" s="55">
        <v>4560.5</v>
      </c>
      <c r="O163" s="124">
        <f>F163+G163+H163+I163+J163+K163+L163+M163+N163</f>
        <v>83780</v>
      </c>
    </row>
    <row r="164" spans="1:15" ht="28.7" customHeight="1">
      <c r="A164" s="223"/>
      <c r="B164" s="239"/>
      <c r="C164" s="54" t="s">
        <v>19</v>
      </c>
      <c r="D164" s="55" t="s">
        <v>128</v>
      </c>
      <c r="E164" s="55" t="s">
        <v>128</v>
      </c>
      <c r="F164" s="126">
        <f t="shared" ref="F164:O164" si="50">F165</f>
        <v>860556.23</v>
      </c>
      <c r="G164" s="107">
        <f t="shared" si="50"/>
        <v>629476.69999999995</v>
      </c>
      <c r="H164" s="107">
        <f t="shared" si="50"/>
        <v>523473.3</v>
      </c>
      <c r="I164" s="107">
        <f t="shared" si="50"/>
        <v>370431.3</v>
      </c>
      <c r="J164" s="55">
        <f t="shared" si="50"/>
        <v>306327.90000000002</v>
      </c>
      <c r="K164" s="55">
        <f t="shared" si="50"/>
        <v>306327.90000000002</v>
      </c>
      <c r="L164" s="55">
        <f t="shared" si="50"/>
        <v>306327.90000000002</v>
      </c>
      <c r="M164" s="55">
        <f t="shared" si="50"/>
        <v>306327.90000000002</v>
      </c>
      <c r="N164" s="55">
        <f t="shared" si="50"/>
        <v>306327.90000000002</v>
      </c>
      <c r="O164" s="124">
        <f t="shared" si="50"/>
        <v>3915577.0299999993</v>
      </c>
    </row>
    <row r="165" spans="1:15" ht="60.75" customHeight="1">
      <c r="A165" s="223"/>
      <c r="B165" s="239"/>
      <c r="C165" s="54" t="s">
        <v>142</v>
      </c>
      <c r="D165" s="55" t="s">
        <v>128</v>
      </c>
      <c r="E165" s="55" t="s">
        <v>128</v>
      </c>
      <c r="F165" s="126">
        <v>860556.23</v>
      </c>
      <c r="G165" s="107">
        <v>629476.69999999995</v>
      </c>
      <c r="H165" s="107">
        <v>523473.3</v>
      </c>
      <c r="I165" s="107">
        <v>370431.3</v>
      </c>
      <c r="J165" s="55">
        <v>306327.90000000002</v>
      </c>
      <c r="K165" s="55">
        <v>306327.90000000002</v>
      </c>
      <c r="L165" s="55">
        <v>306327.90000000002</v>
      </c>
      <c r="M165" s="55">
        <v>306327.90000000002</v>
      </c>
      <c r="N165" s="55">
        <v>306327.90000000002</v>
      </c>
      <c r="O165" s="124">
        <f>F165+G165+H165+I165+J165+K165+L165+M165+N165</f>
        <v>3915577.0299999993</v>
      </c>
    </row>
    <row r="166" spans="1:15" s="37" customFormat="1" ht="18.75" customHeight="1">
      <c r="A166" s="223" t="s">
        <v>65</v>
      </c>
      <c r="B166" s="224" t="s">
        <v>159</v>
      </c>
      <c r="C166" s="54" t="s">
        <v>17</v>
      </c>
      <c r="D166" s="55">
        <f t="shared" ref="D166:O166" si="51">D167</f>
        <v>383743.5</v>
      </c>
      <c r="E166" s="55">
        <f t="shared" si="51"/>
        <v>386693.3</v>
      </c>
      <c r="F166" s="126">
        <f t="shared" si="51"/>
        <v>418403</v>
      </c>
      <c r="G166" s="107">
        <f t="shared" si="51"/>
        <v>468021</v>
      </c>
      <c r="H166" s="107">
        <f t="shared" si="51"/>
        <v>467159.7</v>
      </c>
      <c r="I166" s="107">
        <f t="shared" si="51"/>
        <v>467281.8</v>
      </c>
      <c r="J166" s="55">
        <f t="shared" si="51"/>
        <v>405228.7</v>
      </c>
      <c r="K166" s="55">
        <f t="shared" si="51"/>
        <v>405228.7</v>
      </c>
      <c r="L166" s="55">
        <f t="shared" si="51"/>
        <v>405228.7</v>
      </c>
      <c r="M166" s="55">
        <f t="shared" si="51"/>
        <v>405228.7</v>
      </c>
      <c r="N166" s="55">
        <f t="shared" si="51"/>
        <v>405228.7</v>
      </c>
      <c r="O166" s="124">
        <f t="shared" si="51"/>
        <v>4617445.8000000007</v>
      </c>
    </row>
    <row r="167" spans="1:15" s="60" customFormat="1">
      <c r="A167" s="223"/>
      <c r="B167" s="224"/>
      <c r="C167" s="54" t="s">
        <v>129</v>
      </c>
      <c r="D167" s="55">
        <f t="shared" ref="D167:N167" si="52">D169+D170</f>
        <v>383743.5</v>
      </c>
      <c r="E167" s="55">
        <f t="shared" si="52"/>
        <v>386693.3</v>
      </c>
      <c r="F167" s="126">
        <f t="shared" si="52"/>
        <v>418403</v>
      </c>
      <c r="G167" s="107">
        <f t="shared" si="52"/>
        <v>468021</v>
      </c>
      <c r="H167" s="107">
        <f t="shared" si="52"/>
        <v>467159.7</v>
      </c>
      <c r="I167" s="107">
        <f t="shared" si="52"/>
        <v>467281.8</v>
      </c>
      <c r="J167" s="55">
        <f t="shared" si="52"/>
        <v>405228.7</v>
      </c>
      <c r="K167" s="55">
        <f t="shared" si="52"/>
        <v>405228.7</v>
      </c>
      <c r="L167" s="55">
        <f t="shared" si="52"/>
        <v>405228.7</v>
      </c>
      <c r="M167" s="55">
        <f t="shared" si="52"/>
        <v>405228.7</v>
      </c>
      <c r="N167" s="55">
        <f t="shared" si="52"/>
        <v>405228.7</v>
      </c>
      <c r="O167" s="124">
        <f>D167+E167+F167+G167+H167+I167+J167+K167+L167+M167+N167</f>
        <v>4617445.8000000007</v>
      </c>
    </row>
    <row r="168" spans="1:15" s="60" customFormat="1">
      <c r="A168" s="223"/>
      <c r="B168" s="224"/>
      <c r="C168" s="54" t="s">
        <v>126</v>
      </c>
      <c r="D168" s="57"/>
      <c r="E168" s="57"/>
      <c r="F168" s="127"/>
      <c r="G168" s="111"/>
      <c r="H168" s="111"/>
      <c r="I168" s="111"/>
      <c r="J168" s="57"/>
      <c r="K168" s="57"/>
      <c r="L168" s="57"/>
      <c r="M168" s="57"/>
      <c r="N168" s="57"/>
      <c r="O168" s="145"/>
    </row>
    <row r="169" spans="1:15" ht="37.5">
      <c r="A169" s="223"/>
      <c r="B169" s="224"/>
      <c r="C169" s="54" t="s">
        <v>127</v>
      </c>
      <c r="D169" s="55">
        <v>321731.40000000002</v>
      </c>
      <c r="E169" s="55">
        <v>309925.3</v>
      </c>
      <c r="F169" s="126">
        <v>328991</v>
      </c>
      <c r="G169" s="107">
        <v>369956</v>
      </c>
      <c r="H169" s="107">
        <v>369970.7</v>
      </c>
      <c r="I169" s="107">
        <v>369979.8</v>
      </c>
      <c r="J169" s="55">
        <v>316645.7</v>
      </c>
      <c r="K169" s="55">
        <v>316645.7</v>
      </c>
      <c r="L169" s="55">
        <v>316645.7</v>
      </c>
      <c r="M169" s="55">
        <v>316645.7</v>
      </c>
      <c r="N169" s="55">
        <v>316645.7</v>
      </c>
      <c r="O169" s="124">
        <f>D169+E169+F169+G169+H169+I169+J169+K169+L169+M169+N169</f>
        <v>3653782.7000000007</v>
      </c>
    </row>
    <row r="170" spans="1:15" ht="37.5">
      <c r="A170" s="223"/>
      <c r="B170" s="224"/>
      <c r="C170" s="54" t="s">
        <v>130</v>
      </c>
      <c r="D170" s="55">
        <v>62012.1</v>
      </c>
      <c r="E170" s="55">
        <v>76768</v>
      </c>
      <c r="F170" s="126">
        <v>89412</v>
      </c>
      <c r="G170" s="107">
        <v>98065</v>
      </c>
      <c r="H170" s="107">
        <v>97189</v>
      </c>
      <c r="I170" s="107">
        <v>97302</v>
      </c>
      <c r="J170" s="55">
        <v>88583</v>
      </c>
      <c r="K170" s="55">
        <v>88583</v>
      </c>
      <c r="L170" s="55">
        <v>88583</v>
      </c>
      <c r="M170" s="55">
        <v>88583</v>
      </c>
      <c r="N170" s="55">
        <v>88583</v>
      </c>
      <c r="O170" s="124">
        <f>D170+E170+F170+G170+H170+I170+J170+K170+L170+M170+N170</f>
        <v>963663.1</v>
      </c>
    </row>
    <row r="171" spans="1:15" s="56" customFormat="1" hidden="1">
      <c r="A171" s="223"/>
      <c r="B171" s="224"/>
      <c r="C171" s="54" t="s">
        <v>20</v>
      </c>
      <c r="D171" s="57">
        <v>0</v>
      </c>
      <c r="E171" s="57">
        <v>0</v>
      </c>
      <c r="F171" s="129">
        <v>0</v>
      </c>
      <c r="G171" s="63">
        <v>0</v>
      </c>
      <c r="H171" s="63">
        <v>0</v>
      </c>
      <c r="I171" s="63"/>
      <c r="J171" s="63"/>
      <c r="K171" s="63"/>
      <c r="L171" s="63"/>
      <c r="M171" s="63"/>
      <c r="N171" s="63"/>
      <c r="O171" s="123">
        <v>0</v>
      </c>
    </row>
    <row r="172" spans="1:15" s="56" customFormat="1" ht="37.5" hidden="1">
      <c r="A172" s="223"/>
      <c r="B172" s="224"/>
      <c r="C172" s="54" t="s">
        <v>21</v>
      </c>
      <c r="D172" s="57">
        <v>0</v>
      </c>
      <c r="E172" s="57">
        <v>0</v>
      </c>
      <c r="F172" s="129">
        <v>0</v>
      </c>
      <c r="G172" s="63">
        <v>0</v>
      </c>
      <c r="H172" s="63">
        <v>0</v>
      </c>
      <c r="I172" s="63"/>
      <c r="J172" s="63"/>
      <c r="K172" s="63"/>
      <c r="L172" s="63"/>
      <c r="M172" s="63"/>
      <c r="N172" s="63"/>
      <c r="O172" s="123">
        <v>0</v>
      </c>
    </row>
    <row r="173" spans="1:15" s="56" customFormat="1" ht="19.5" customHeight="1">
      <c r="A173" s="223" t="s">
        <v>160</v>
      </c>
      <c r="B173" s="224" t="s">
        <v>152</v>
      </c>
      <c r="C173" s="54" t="s">
        <v>17</v>
      </c>
      <c r="D173" s="55">
        <f>D176</f>
        <v>0</v>
      </c>
      <c r="E173" s="55">
        <f>E174+E176</f>
        <v>10682.800000000001</v>
      </c>
      <c r="F173" s="172" t="str">
        <f t="shared" ref="F173:O174" si="53">F174</f>
        <v>-</v>
      </c>
      <c r="G173" s="125" t="str">
        <f t="shared" si="53"/>
        <v>-</v>
      </c>
      <c r="H173" s="164" t="s">
        <v>128</v>
      </c>
      <c r="I173" s="164" t="s">
        <v>128</v>
      </c>
      <c r="J173" s="164" t="s">
        <v>128</v>
      </c>
      <c r="K173" s="164" t="s">
        <v>128</v>
      </c>
      <c r="L173" s="164" t="s">
        <v>128</v>
      </c>
      <c r="M173" s="164" t="s">
        <v>128</v>
      </c>
      <c r="N173" s="164" t="s">
        <v>128</v>
      </c>
      <c r="O173" s="124">
        <f t="shared" ref="O173" si="54">O174+O176</f>
        <v>10682.800000000001</v>
      </c>
    </row>
    <row r="174" spans="1:15" s="56" customFormat="1" ht="18.75" customHeight="1">
      <c r="A174" s="223"/>
      <c r="B174" s="224"/>
      <c r="C174" s="54" t="s">
        <v>139</v>
      </c>
      <c r="D174" s="55" t="s">
        <v>128</v>
      </c>
      <c r="E174" s="55">
        <v>10575.93</v>
      </c>
      <c r="F174" s="172" t="str">
        <f t="shared" si="53"/>
        <v>-</v>
      </c>
      <c r="G174" s="125" t="str">
        <f t="shared" si="53"/>
        <v>-</v>
      </c>
      <c r="H174" s="107" t="str">
        <f t="shared" si="53"/>
        <v>-</v>
      </c>
      <c r="I174" s="107" t="str">
        <f t="shared" si="53"/>
        <v>-</v>
      </c>
      <c r="J174" s="164" t="str">
        <f t="shared" si="53"/>
        <v>-</v>
      </c>
      <c r="K174" s="164" t="str">
        <f t="shared" si="53"/>
        <v>-</v>
      </c>
      <c r="L174" s="164" t="str">
        <f t="shared" si="53"/>
        <v>-</v>
      </c>
      <c r="M174" s="164" t="str">
        <f t="shared" si="53"/>
        <v>-</v>
      </c>
      <c r="N174" s="164" t="str">
        <f t="shared" si="53"/>
        <v>-</v>
      </c>
      <c r="O174" s="124">
        <f t="shared" si="53"/>
        <v>10575.93</v>
      </c>
    </row>
    <row r="175" spans="1:15" s="56" customFormat="1" ht="64.5" customHeight="1">
      <c r="A175" s="223"/>
      <c r="B175" s="224"/>
      <c r="C175" s="54" t="s">
        <v>142</v>
      </c>
      <c r="D175" s="55" t="s">
        <v>128</v>
      </c>
      <c r="E175" s="55">
        <v>10575.93</v>
      </c>
      <c r="F175" s="172" t="s">
        <v>128</v>
      </c>
      <c r="G175" s="125" t="s">
        <v>128</v>
      </c>
      <c r="H175" s="164" t="s">
        <v>128</v>
      </c>
      <c r="I175" s="164" t="s">
        <v>128</v>
      </c>
      <c r="J175" s="164" t="s">
        <v>128</v>
      </c>
      <c r="K175" s="164" t="s">
        <v>128</v>
      </c>
      <c r="L175" s="164" t="s">
        <v>128</v>
      </c>
      <c r="M175" s="164" t="s">
        <v>128</v>
      </c>
      <c r="N175" s="164" t="s">
        <v>128</v>
      </c>
      <c r="O175" s="124">
        <f>E175</f>
        <v>10575.93</v>
      </c>
    </row>
    <row r="176" spans="1:15" s="58" customFormat="1" ht="20.25" customHeight="1">
      <c r="A176" s="223"/>
      <c r="B176" s="224"/>
      <c r="C176" s="54" t="s">
        <v>129</v>
      </c>
      <c r="D176" s="55">
        <f>D177</f>
        <v>0</v>
      </c>
      <c r="E176" s="55">
        <f>E177</f>
        <v>106.87</v>
      </c>
      <c r="F176" s="172" t="str">
        <f t="shared" ref="F176:O176" si="55">F177</f>
        <v>-</v>
      </c>
      <c r="G176" s="125" t="str">
        <f t="shared" si="55"/>
        <v>-</v>
      </c>
      <c r="H176" s="107" t="str">
        <f t="shared" si="55"/>
        <v>-</v>
      </c>
      <c r="I176" s="107" t="str">
        <f t="shared" si="55"/>
        <v>-</v>
      </c>
      <c r="J176" s="164" t="str">
        <f t="shared" si="55"/>
        <v>-</v>
      </c>
      <c r="K176" s="164" t="str">
        <f t="shared" si="55"/>
        <v>-</v>
      </c>
      <c r="L176" s="164" t="str">
        <f t="shared" si="55"/>
        <v>-</v>
      </c>
      <c r="M176" s="164" t="str">
        <f t="shared" si="55"/>
        <v>-</v>
      </c>
      <c r="N176" s="164" t="str">
        <f t="shared" si="55"/>
        <v>-</v>
      </c>
      <c r="O176" s="124">
        <f t="shared" si="55"/>
        <v>106.87</v>
      </c>
    </row>
    <row r="177" spans="1:15" s="56" customFormat="1" ht="20.25" customHeight="1">
      <c r="A177" s="223"/>
      <c r="B177" s="224"/>
      <c r="C177" s="227" t="s">
        <v>142</v>
      </c>
      <c r="D177" s="222">
        <v>0</v>
      </c>
      <c r="E177" s="222">
        <v>106.87</v>
      </c>
      <c r="F177" s="221" t="s">
        <v>128</v>
      </c>
      <c r="G177" s="221" t="s">
        <v>128</v>
      </c>
      <c r="H177" s="222" t="s">
        <v>128</v>
      </c>
      <c r="I177" s="222" t="s">
        <v>128</v>
      </c>
      <c r="J177" s="222" t="s">
        <v>128</v>
      </c>
      <c r="K177" s="222" t="s">
        <v>128</v>
      </c>
      <c r="L177" s="222" t="s">
        <v>128</v>
      </c>
      <c r="M177" s="222" t="s">
        <v>128</v>
      </c>
      <c r="N177" s="222" t="s">
        <v>128</v>
      </c>
      <c r="O177" s="217">
        <f>D177+E177</f>
        <v>106.87</v>
      </c>
    </row>
    <row r="178" spans="1:15" s="56" customFormat="1" ht="43.5" customHeight="1">
      <c r="A178" s="223"/>
      <c r="B178" s="224"/>
      <c r="C178" s="227"/>
      <c r="D178" s="222"/>
      <c r="E178" s="222"/>
      <c r="F178" s="221"/>
      <c r="G178" s="221"/>
      <c r="H178" s="222"/>
      <c r="I178" s="222"/>
      <c r="J178" s="222"/>
      <c r="K178" s="222"/>
      <c r="L178" s="222"/>
      <c r="M178" s="222"/>
      <c r="N178" s="222"/>
      <c r="O178" s="217"/>
    </row>
    <row r="179" spans="1:15" s="56" customFormat="1" ht="24.75" customHeight="1">
      <c r="A179" s="223" t="s">
        <v>161</v>
      </c>
      <c r="B179" s="224" t="s">
        <v>154</v>
      </c>
      <c r="C179" s="65" t="s">
        <v>17</v>
      </c>
      <c r="D179" s="55">
        <f>D180+D183</f>
        <v>2630.5499999999997</v>
      </c>
      <c r="E179" s="55" t="s">
        <v>128</v>
      </c>
      <c r="F179" s="126" t="s">
        <v>128</v>
      </c>
      <c r="G179" s="107">
        <f>G180+G183</f>
        <v>9590.7000000000007</v>
      </c>
      <c r="H179" s="126">
        <f>H180+H183</f>
        <v>3478.1000000000004</v>
      </c>
      <c r="I179" s="107" t="s">
        <v>128</v>
      </c>
      <c r="J179" s="55" t="s">
        <v>128</v>
      </c>
      <c r="K179" s="55" t="s">
        <v>128</v>
      </c>
      <c r="L179" s="55" t="s">
        <v>128</v>
      </c>
      <c r="M179" s="55" t="s">
        <v>128</v>
      </c>
      <c r="N179" s="55" t="s">
        <v>128</v>
      </c>
      <c r="O179" s="124">
        <f>O180+O183</f>
        <v>15699.350000000002</v>
      </c>
    </row>
    <row r="180" spans="1:15" s="56" customFormat="1" ht="23.25" customHeight="1">
      <c r="A180" s="223"/>
      <c r="B180" s="224"/>
      <c r="C180" s="61" t="s">
        <v>139</v>
      </c>
      <c r="D180" s="55">
        <f>D181</f>
        <v>2604.2399999999998</v>
      </c>
      <c r="E180" s="55" t="s">
        <v>128</v>
      </c>
      <c r="F180" s="126" t="s">
        <v>128</v>
      </c>
      <c r="G180" s="107">
        <f>G181</f>
        <v>9494.7000000000007</v>
      </c>
      <c r="H180" s="126">
        <f>H181</f>
        <v>3443.3</v>
      </c>
      <c r="I180" s="107" t="s">
        <v>128</v>
      </c>
      <c r="J180" s="55" t="s">
        <v>128</v>
      </c>
      <c r="K180" s="55" t="s">
        <v>128</v>
      </c>
      <c r="L180" s="55" t="s">
        <v>128</v>
      </c>
      <c r="M180" s="55" t="s">
        <v>128</v>
      </c>
      <c r="N180" s="55" t="s">
        <v>128</v>
      </c>
      <c r="O180" s="124">
        <f>O181</f>
        <v>15542.240000000002</v>
      </c>
    </row>
    <row r="181" spans="1:15" s="56" customFormat="1" ht="19.5" customHeight="1">
      <c r="A181" s="223"/>
      <c r="B181" s="224"/>
      <c r="C181" s="227" t="s">
        <v>142</v>
      </c>
      <c r="D181" s="222">
        <v>2604.2399999999998</v>
      </c>
      <c r="E181" s="222" t="s">
        <v>128</v>
      </c>
      <c r="F181" s="221" t="s">
        <v>128</v>
      </c>
      <c r="G181" s="222">
        <v>9494.7000000000007</v>
      </c>
      <c r="H181" s="221">
        <v>3443.3</v>
      </c>
      <c r="I181" s="222" t="s">
        <v>128</v>
      </c>
      <c r="J181" s="222" t="s">
        <v>128</v>
      </c>
      <c r="K181" s="222" t="s">
        <v>128</v>
      </c>
      <c r="L181" s="222" t="s">
        <v>128</v>
      </c>
      <c r="M181" s="222" t="s">
        <v>128</v>
      </c>
      <c r="N181" s="222" t="s">
        <v>128</v>
      </c>
      <c r="O181" s="217">
        <f>D181+G181+H181</f>
        <v>15542.240000000002</v>
      </c>
    </row>
    <row r="182" spans="1:15" s="56" customFormat="1" ht="43.5" customHeight="1">
      <c r="A182" s="223"/>
      <c r="B182" s="224"/>
      <c r="C182" s="227"/>
      <c r="D182" s="222"/>
      <c r="E182" s="222"/>
      <c r="F182" s="221"/>
      <c r="G182" s="222"/>
      <c r="H182" s="221"/>
      <c r="I182" s="222"/>
      <c r="J182" s="222"/>
      <c r="K182" s="222"/>
      <c r="L182" s="222"/>
      <c r="M182" s="222"/>
      <c r="N182" s="222"/>
      <c r="O182" s="217"/>
    </row>
    <row r="183" spans="1:15" s="56" customFormat="1" ht="23.25" customHeight="1">
      <c r="A183" s="223"/>
      <c r="B183" s="224"/>
      <c r="C183" s="73" t="s">
        <v>129</v>
      </c>
      <c r="D183" s="55">
        <f>D184</f>
        <v>26.31</v>
      </c>
      <c r="E183" s="55" t="s">
        <v>128</v>
      </c>
      <c r="F183" s="126" t="s">
        <v>128</v>
      </c>
      <c r="G183" s="107">
        <f>G184</f>
        <v>96</v>
      </c>
      <c r="H183" s="126">
        <f>H184</f>
        <v>34.799999999999997</v>
      </c>
      <c r="I183" s="107" t="s">
        <v>128</v>
      </c>
      <c r="J183" s="55" t="s">
        <v>128</v>
      </c>
      <c r="K183" s="55" t="s">
        <v>128</v>
      </c>
      <c r="L183" s="55" t="s">
        <v>128</v>
      </c>
      <c r="M183" s="55" t="s">
        <v>128</v>
      </c>
      <c r="N183" s="55" t="s">
        <v>128</v>
      </c>
      <c r="O183" s="124">
        <f>O184</f>
        <v>157.11000000000001</v>
      </c>
    </row>
    <row r="184" spans="1:15" s="56" customFormat="1" ht="20.25" customHeight="1">
      <c r="A184" s="223"/>
      <c r="B184" s="224"/>
      <c r="C184" s="227" t="s">
        <v>142</v>
      </c>
      <c r="D184" s="222">
        <v>26.31</v>
      </c>
      <c r="E184" s="222" t="s">
        <v>128</v>
      </c>
      <c r="F184" s="221" t="s">
        <v>128</v>
      </c>
      <c r="G184" s="222">
        <v>96</v>
      </c>
      <c r="H184" s="221">
        <v>34.799999999999997</v>
      </c>
      <c r="I184" s="222" t="s">
        <v>128</v>
      </c>
      <c r="J184" s="222" t="s">
        <v>128</v>
      </c>
      <c r="K184" s="222" t="s">
        <v>128</v>
      </c>
      <c r="L184" s="222" t="s">
        <v>128</v>
      </c>
      <c r="M184" s="222" t="s">
        <v>128</v>
      </c>
      <c r="N184" s="222" t="s">
        <v>128</v>
      </c>
      <c r="O184" s="217">
        <f>D184+G184+H184</f>
        <v>157.11000000000001</v>
      </c>
    </row>
    <row r="185" spans="1:15" s="56" customFormat="1" ht="43.5" customHeight="1">
      <c r="A185" s="223"/>
      <c r="B185" s="224"/>
      <c r="C185" s="227"/>
      <c r="D185" s="222"/>
      <c r="E185" s="222"/>
      <c r="F185" s="221"/>
      <c r="G185" s="222"/>
      <c r="H185" s="221"/>
      <c r="I185" s="222"/>
      <c r="J185" s="222"/>
      <c r="K185" s="222"/>
      <c r="L185" s="222"/>
      <c r="M185" s="222"/>
      <c r="N185" s="222"/>
      <c r="O185" s="217"/>
    </row>
    <row r="186" spans="1:15" s="56" customFormat="1" ht="21.4" customHeight="1">
      <c r="A186" s="223" t="s">
        <v>162</v>
      </c>
      <c r="B186" s="224" t="s">
        <v>153</v>
      </c>
      <c r="C186" s="65" t="s">
        <v>17</v>
      </c>
      <c r="D186" s="75" t="s">
        <v>128</v>
      </c>
      <c r="E186" s="75" t="s">
        <v>128</v>
      </c>
      <c r="F186" s="144">
        <f>F187+F189</f>
        <v>2456.11</v>
      </c>
      <c r="G186" s="75" t="s">
        <v>128</v>
      </c>
      <c r="H186" s="75" t="s">
        <v>128</v>
      </c>
      <c r="I186" s="75" t="s">
        <v>128</v>
      </c>
      <c r="J186" s="75">
        <f t="shared" ref="J186:O186" si="56">J187+J189</f>
        <v>1200</v>
      </c>
      <c r="K186" s="75">
        <f t="shared" si="56"/>
        <v>1200</v>
      </c>
      <c r="L186" s="75">
        <f t="shared" si="56"/>
        <v>1200</v>
      </c>
      <c r="M186" s="75">
        <f t="shared" si="56"/>
        <v>1200</v>
      </c>
      <c r="N186" s="75">
        <f t="shared" si="56"/>
        <v>1200</v>
      </c>
      <c r="O186" s="147">
        <f t="shared" si="56"/>
        <v>8456.1099999999988</v>
      </c>
    </row>
    <row r="187" spans="1:15" s="56" customFormat="1" ht="27.75" customHeight="1">
      <c r="A187" s="223"/>
      <c r="B187" s="224"/>
      <c r="C187" s="54" t="s">
        <v>139</v>
      </c>
      <c r="D187" s="75" t="s">
        <v>128</v>
      </c>
      <c r="E187" s="75" t="s">
        <v>128</v>
      </c>
      <c r="F187" s="144">
        <f>F188</f>
        <v>2431.48</v>
      </c>
      <c r="G187" s="75" t="s">
        <v>128</v>
      </c>
      <c r="H187" s="75" t="str">
        <f t="shared" ref="H187:O187" si="57">H188</f>
        <v>-</v>
      </c>
      <c r="I187" s="75" t="str">
        <f t="shared" si="57"/>
        <v>-</v>
      </c>
      <c r="J187" s="75">
        <f t="shared" si="57"/>
        <v>1188</v>
      </c>
      <c r="K187" s="75">
        <f t="shared" si="57"/>
        <v>1188</v>
      </c>
      <c r="L187" s="75">
        <f t="shared" si="57"/>
        <v>1188</v>
      </c>
      <c r="M187" s="75">
        <f t="shared" si="57"/>
        <v>1188</v>
      </c>
      <c r="N187" s="75">
        <f t="shared" si="57"/>
        <v>1188</v>
      </c>
      <c r="O187" s="147">
        <f t="shared" si="57"/>
        <v>8371.48</v>
      </c>
    </row>
    <row r="188" spans="1:15" s="56" customFormat="1" ht="58.5" customHeight="1">
      <c r="A188" s="223"/>
      <c r="B188" s="224"/>
      <c r="C188" s="65" t="s">
        <v>142</v>
      </c>
      <c r="D188" s="75" t="s">
        <v>128</v>
      </c>
      <c r="E188" s="75" t="s">
        <v>128</v>
      </c>
      <c r="F188" s="144">
        <v>2431.48</v>
      </c>
      <c r="G188" s="75" t="s">
        <v>128</v>
      </c>
      <c r="H188" s="75" t="s">
        <v>128</v>
      </c>
      <c r="I188" s="75" t="s">
        <v>128</v>
      </c>
      <c r="J188" s="75">
        <v>1188</v>
      </c>
      <c r="K188" s="75">
        <v>1188</v>
      </c>
      <c r="L188" s="75">
        <v>1188</v>
      </c>
      <c r="M188" s="75">
        <v>1188</v>
      </c>
      <c r="N188" s="75">
        <v>1188</v>
      </c>
      <c r="O188" s="147">
        <f>F188+J188+K188+L188+M188+N188</f>
        <v>8371.48</v>
      </c>
    </row>
    <row r="189" spans="1:15" s="56" customFormat="1" ht="27.75" customHeight="1">
      <c r="A189" s="223"/>
      <c r="B189" s="224"/>
      <c r="C189" s="54" t="s">
        <v>129</v>
      </c>
      <c r="D189" s="75" t="s">
        <v>128</v>
      </c>
      <c r="E189" s="75" t="s">
        <v>128</v>
      </c>
      <c r="F189" s="144">
        <f>F190</f>
        <v>24.63</v>
      </c>
      <c r="G189" s="75" t="s">
        <v>128</v>
      </c>
      <c r="H189" s="75" t="str">
        <f t="shared" ref="H189:O189" si="58">H190</f>
        <v>-</v>
      </c>
      <c r="I189" s="75" t="str">
        <f t="shared" si="58"/>
        <v>-</v>
      </c>
      <c r="J189" s="75">
        <f t="shared" si="58"/>
        <v>12</v>
      </c>
      <c r="K189" s="75">
        <f t="shared" si="58"/>
        <v>12</v>
      </c>
      <c r="L189" s="75">
        <f t="shared" si="58"/>
        <v>12</v>
      </c>
      <c r="M189" s="75">
        <f t="shared" si="58"/>
        <v>12</v>
      </c>
      <c r="N189" s="75">
        <f t="shared" si="58"/>
        <v>12</v>
      </c>
      <c r="O189" s="147">
        <f t="shared" si="58"/>
        <v>84.63</v>
      </c>
    </row>
    <row r="190" spans="1:15" s="56" customFormat="1" ht="57.6" customHeight="1">
      <c r="A190" s="223"/>
      <c r="B190" s="224"/>
      <c r="C190" s="65" t="s">
        <v>142</v>
      </c>
      <c r="D190" s="75" t="s">
        <v>128</v>
      </c>
      <c r="E190" s="75" t="s">
        <v>128</v>
      </c>
      <c r="F190" s="144">
        <v>24.63</v>
      </c>
      <c r="G190" s="75" t="s">
        <v>128</v>
      </c>
      <c r="H190" s="75" t="s">
        <v>128</v>
      </c>
      <c r="I190" s="75" t="s">
        <v>128</v>
      </c>
      <c r="J190" s="75">
        <v>12</v>
      </c>
      <c r="K190" s="75">
        <v>12</v>
      </c>
      <c r="L190" s="75">
        <v>12</v>
      </c>
      <c r="M190" s="75">
        <v>12</v>
      </c>
      <c r="N190" s="75">
        <v>12</v>
      </c>
      <c r="O190" s="147">
        <f>F190+J190+K190+L190+M190+N190</f>
        <v>84.63</v>
      </c>
    </row>
    <row r="191" spans="1:15" s="56" customFormat="1" ht="18.75" customHeight="1">
      <c r="A191" s="223" t="s">
        <v>66</v>
      </c>
      <c r="B191" s="224" t="s">
        <v>163</v>
      </c>
      <c r="C191" s="65" t="s">
        <v>17</v>
      </c>
      <c r="D191" s="55">
        <f t="shared" ref="D191:O191" si="59">D192+D196+D201</f>
        <v>1808074.8400000003</v>
      </c>
      <c r="E191" s="55">
        <f t="shared" si="59"/>
        <v>1868864.7999999998</v>
      </c>
      <c r="F191" s="126">
        <f t="shared" si="59"/>
        <v>2203376.3899999997</v>
      </c>
      <c r="G191" s="134">
        <f t="shared" si="59"/>
        <v>2276717.8000000003</v>
      </c>
      <c r="H191" s="107">
        <f t="shared" si="59"/>
        <v>2216777.0999999996</v>
      </c>
      <c r="I191" s="107">
        <f t="shared" si="59"/>
        <v>2213017.9</v>
      </c>
      <c r="J191" s="55">
        <f t="shared" si="59"/>
        <v>1978636.0999999999</v>
      </c>
      <c r="K191" s="55">
        <f t="shared" si="59"/>
        <v>1978636.0999999999</v>
      </c>
      <c r="L191" s="55">
        <f t="shared" si="59"/>
        <v>1978636.0999999999</v>
      </c>
      <c r="M191" s="55">
        <f t="shared" si="59"/>
        <v>1978636.0999999999</v>
      </c>
      <c r="N191" s="55">
        <f t="shared" si="59"/>
        <v>1978636.0999999999</v>
      </c>
      <c r="O191" s="124">
        <f t="shared" si="59"/>
        <v>22480009.329999994</v>
      </c>
    </row>
    <row r="192" spans="1:15" s="56" customFormat="1">
      <c r="A192" s="223"/>
      <c r="B192" s="224"/>
      <c r="C192" s="61" t="s">
        <v>139</v>
      </c>
      <c r="D192" s="55">
        <f t="shared" ref="D192:O192" si="60">D193</f>
        <v>72074.3</v>
      </c>
      <c r="E192" s="55">
        <f t="shared" si="60"/>
        <v>42494.9</v>
      </c>
      <c r="F192" s="126">
        <f t="shared" si="60"/>
        <v>141317.96999999997</v>
      </c>
      <c r="G192" s="134">
        <f t="shared" si="60"/>
        <v>67523</v>
      </c>
      <c r="H192" s="107">
        <f t="shared" si="60"/>
        <v>89415.8</v>
      </c>
      <c r="I192" s="107">
        <f t="shared" si="60"/>
        <v>68624.5</v>
      </c>
      <c r="J192" s="55">
        <f t="shared" si="60"/>
        <v>142362.4</v>
      </c>
      <c r="K192" s="55">
        <f t="shared" si="60"/>
        <v>142362.4</v>
      </c>
      <c r="L192" s="55">
        <f t="shared" si="60"/>
        <v>142362.4</v>
      </c>
      <c r="M192" s="55">
        <f t="shared" si="60"/>
        <v>142362.4</v>
      </c>
      <c r="N192" s="55">
        <f t="shared" si="60"/>
        <v>142362.4</v>
      </c>
      <c r="O192" s="124">
        <f t="shared" si="60"/>
        <v>1193262.47</v>
      </c>
    </row>
    <row r="193" spans="1:15" s="56" customFormat="1" ht="18.75" customHeight="1">
      <c r="A193" s="223"/>
      <c r="B193" s="224"/>
      <c r="C193" s="227" t="s">
        <v>142</v>
      </c>
      <c r="D193" s="222">
        <f>D218+D244</f>
        <v>72074.3</v>
      </c>
      <c r="E193" s="222">
        <f>E204+E244</f>
        <v>42494.9</v>
      </c>
      <c r="F193" s="221">
        <f>F204+F218+F244+F225</f>
        <v>141317.96999999997</v>
      </c>
      <c r="G193" s="221">
        <f>G204</f>
        <v>67523</v>
      </c>
      <c r="H193" s="222">
        <f>H204+H218</f>
        <v>89415.8</v>
      </c>
      <c r="I193" s="222">
        <f>I204</f>
        <v>68624.5</v>
      </c>
      <c r="J193" s="222">
        <f t="shared" ref="J193:N193" si="61">J204+J218+J244</f>
        <v>142362.4</v>
      </c>
      <c r="K193" s="222">
        <f t="shared" si="61"/>
        <v>142362.4</v>
      </c>
      <c r="L193" s="222">
        <f t="shared" si="61"/>
        <v>142362.4</v>
      </c>
      <c r="M193" s="222">
        <f t="shared" si="61"/>
        <v>142362.4</v>
      </c>
      <c r="N193" s="222">
        <f t="shared" si="61"/>
        <v>142362.4</v>
      </c>
      <c r="O193" s="217">
        <f>D193+E193+F193+G193+H193+I193+J193+K193+L193+M193+N193</f>
        <v>1193262.47</v>
      </c>
    </row>
    <row r="194" spans="1:15" s="58" customFormat="1" ht="42.75" customHeight="1">
      <c r="A194" s="223"/>
      <c r="B194" s="224"/>
      <c r="C194" s="227"/>
      <c r="D194" s="222"/>
      <c r="E194" s="222"/>
      <c r="F194" s="221"/>
      <c r="G194" s="221"/>
      <c r="H194" s="222"/>
      <c r="I194" s="222"/>
      <c r="J194" s="222"/>
      <c r="K194" s="222"/>
      <c r="L194" s="222"/>
      <c r="M194" s="222"/>
      <c r="N194" s="222"/>
      <c r="O194" s="217"/>
    </row>
    <row r="195" spans="1:15" s="58" customFormat="1" ht="56.25" hidden="1" customHeight="1">
      <c r="A195" s="223"/>
      <c r="B195" s="224"/>
      <c r="C195" s="65" t="s">
        <v>133</v>
      </c>
      <c r="D195" s="57">
        <v>0</v>
      </c>
      <c r="E195" s="57">
        <v>0</v>
      </c>
      <c r="F195" s="127">
        <v>0</v>
      </c>
      <c r="G195" s="143">
        <v>0</v>
      </c>
      <c r="H195" s="111">
        <v>0</v>
      </c>
      <c r="I195" s="111">
        <v>0</v>
      </c>
      <c r="J195" s="57">
        <v>0</v>
      </c>
      <c r="K195" s="57">
        <v>0</v>
      </c>
      <c r="L195" s="57">
        <v>0</v>
      </c>
      <c r="M195" s="57">
        <v>0</v>
      </c>
      <c r="N195" s="57">
        <v>0</v>
      </c>
      <c r="O195" s="145">
        <v>0</v>
      </c>
    </row>
    <row r="196" spans="1:15" s="60" customFormat="1">
      <c r="A196" s="223"/>
      <c r="B196" s="224"/>
      <c r="C196" s="61" t="s">
        <v>129</v>
      </c>
      <c r="D196" s="55">
        <f t="shared" ref="D196:O196" si="62">D198</f>
        <v>1735900.5400000003</v>
      </c>
      <c r="E196" s="55">
        <f t="shared" si="62"/>
        <v>1762874.5</v>
      </c>
      <c r="F196" s="126">
        <f t="shared" si="62"/>
        <v>2061958.42</v>
      </c>
      <c r="G196" s="134">
        <f t="shared" si="62"/>
        <v>2209094.8000000003</v>
      </c>
      <c r="H196" s="107">
        <f t="shared" si="62"/>
        <v>2127261.2999999998</v>
      </c>
      <c r="I196" s="107">
        <f t="shared" si="62"/>
        <v>2144293.4</v>
      </c>
      <c r="J196" s="55">
        <f t="shared" si="62"/>
        <v>1836173.7</v>
      </c>
      <c r="K196" s="55">
        <f t="shared" si="62"/>
        <v>1836173.7</v>
      </c>
      <c r="L196" s="55">
        <f t="shared" si="62"/>
        <v>1836173.7</v>
      </c>
      <c r="M196" s="55">
        <f t="shared" si="62"/>
        <v>1836173.7</v>
      </c>
      <c r="N196" s="55">
        <f t="shared" si="62"/>
        <v>1836173.7</v>
      </c>
      <c r="O196" s="124">
        <f t="shared" si="62"/>
        <v>21222251.459999997</v>
      </c>
    </row>
    <row r="197" spans="1:15" s="60" customFormat="1">
      <c r="A197" s="223"/>
      <c r="B197" s="224"/>
      <c r="C197" s="61" t="s">
        <v>126</v>
      </c>
      <c r="D197" s="183"/>
      <c r="E197" s="183"/>
      <c r="F197" s="182"/>
      <c r="G197" s="182"/>
      <c r="H197" s="183"/>
      <c r="I197" s="183"/>
      <c r="J197" s="183"/>
      <c r="K197" s="183"/>
      <c r="L197" s="183"/>
      <c r="M197" s="183"/>
      <c r="N197" s="183"/>
      <c r="O197" s="181"/>
    </row>
    <row r="198" spans="1:15" s="60" customFormat="1" ht="18.75" customHeight="1">
      <c r="A198" s="223"/>
      <c r="B198" s="224"/>
      <c r="C198" s="227" t="s">
        <v>127</v>
      </c>
      <c r="D198" s="222">
        <f>D206+D213+D221+D230+D238+D247</f>
        <v>1735900.5400000003</v>
      </c>
      <c r="E198" s="222">
        <v>1762874.5</v>
      </c>
      <c r="F198" s="221">
        <f>F206+F230+F247+F213+F220+F227</f>
        <v>2061958.42</v>
      </c>
      <c r="G198" s="221">
        <f>G206+G230+G247+G213</f>
        <v>2209094.8000000003</v>
      </c>
      <c r="H198" s="222">
        <f t="shared" ref="H198:N198" si="63">H206+H230+H247+H221</f>
        <v>2127261.2999999998</v>
      </c>
      <c r="I198" s="222">
        <f>I206+I230+I247</f>
        <v>2144293.4</v>
      </c>
      <c r="J198" s="222">
        <f t="shared" si="63"/>
        <v>1836173.7</v>
      </c>
      <c r="K198" s="222">
        <f t="shared" si="63"/>
        <v>1836173.7</v>
      </c>
      <c r="L198" s="222">
        <f t="shared" si="63"/>
        <v>1836173.7</v>
      </c>
      <c r="M198" s="222">
        <f t="shared" si="63"/>
        <v>1836173.7</v>
      </c>
      <c r="N198" s="222">
        <f t="shared" si="63"/>
        <v>1836173.7</v>
      </c>
      <c r="O198" s="217">
        <f>D198+E198+F198+G198+H198+I198+J198+K198+L198+M198+N198</f>
        <v>21222251.459999997</v>
      </c>
    </row>
    <row r="199" spans="1:15" ht="28.5" customHeight="1">
      <c r="A199" s="223"/>
      <c r="B199" s="224"/>
      <c r="C199" s="227"/>
      <c r="D199" s="222"/>
      <c r="E199" s="222"/>
      <c r="F199" s="221"/>
      <c r="G199" s="221"/>
      <c r="H199" s="222"/>
      <c r="I199" s="222"/>
      <c r="J199" s="222"/>
      <c r="K199" s="222"/>
      <c r="L199" s="222"/>
      <c r="M199" s="222"/>
      <c r="N199" s="222"/>
      <c r="O199" s="217"/>
    </row>
    <row r="200" spans="1:15" ht="56.25" customHeight="1">
      <c r="A200" s="223"/>
      <c r="B200" s="224"/>
      <c r="C200" s="65" t="s">
        <v>206</v>
      </c>
      <c r="D200" s="165" t="s">
        <v>128</v>
      </c>
      <c r="E200" s="165" t="s">
        <v>128</v>
      </c>
      <c r="F200" s="165" t="s">
        <v>128</v>
      </c>
      <c r="G200" s="168" t="s">
        <v>135</v>
      </c>
      <c r="H200" s="168" t="s">
        <v>135</v>
      </c>
      <c r="I200" s="168" t="s">
        <v>135</v>
      </c>
      <c r="J200" s="168" t="s">
        <v>135</v>
      </c>
      <c r="K200" s="168" t="s">
        <v>135</v>
      </c>
      <c r="L200" s="168" t="s">
        <v>135</v>
      </c>
      <c r="M200" s="168" t="s">
        <v>135</v>
      </c>
      <c r="N200" s="168" t="s">
        <v>135</v>
      </c>
      <c r="O200" s="168" t="s">
        <v>135</v>
      </c>
    </row>
    <row r="201" spans="1:15" s="56" customFormat="1">
      <c r="A201" s="223"/>
      <c r="B201" s="224"/>
      <c r="C201" s="54" t="s">
        <v>137</v>
      </c>
      <c r="D201" s="55">
        <f>D233</f>
        <v>100</v>
      </c>
      <c r="E201" s="55">
        <f>E215+E233</f>
        <v>63495.4</v>
      </c>
      <c r="F201" s="126">
        <f t="shared" ref="F201:N201" si="64">F233</f>
        <v>100</v>
      </c>
      <c r="G201" s="134">
        <f t="shared" si="64"/>
        <v>100</v>
      </c>
      <c r="H201" s="107">
        <f t="shared" si="64"/>
        <v>100</v>
      </c>
      <c r="I201" s="107">
        <f t="shared" si="64"/>
        <v>100</v>
      </c>
      <c r="J201" s="55">
        <f t="shared" si="64"/>
        <v>100</v>
      </c>
      <c r="K201" s="55">
        <f t="shared" si="64"/>
        <v>100</v>
      </c>
      <c r="L201" s="55">
        <f t="shared" si="64"/>
        <v>100</v>
      </c>
      <c r="M201" s="55">
        <f t="shared" si="64"/>
        <v>100</v>
      </c>
      <c r="N201" s="55">
        <f t="shared" si="64"/>
        <v>100</v>
      </c>
      <c r="O201" s="124">
        <f>D201+E201+F201+G201+H201+I201+J201+K201+L201+M201+N201</f>
        <v>64495.4</v>
      </c>
    </row>
    <row r="202" spans="1:15" s="56" customFormat="1" ht="18.75" customHeight="1">
      <c r="A202" s="225" t="s">
        <v>68</v>
      </c>
      <c r="B202" s="226" t="s">
        <v>164</v>
      </c>
      <c r="C202" s="54" t="s">
        <v>17</v>
      </c>
      <c r="D202" s="55">
        <f>D205</f>
        <v>1669939.83</v>
      </c>
      <c r="E202" s="55">
        <f t="shared" ref="E202:O202" si="65">E203+E205</f>
        <v>1731296.38</v>
      </c>
      <c r="F202" s="126">
        <f t="shared" si="65"/>
        <v>2066487.93</v>
      </c>
      <c r="G202" s="107">
        <f t="shared" si="65"/>
        <v>2235359.7000000002</v>
      </c>
      <c r="H202" s="107">
        <f t="shared" si="65"/>
        <v>2188997.2999999998</v>
      </c>
      <c r="I202" s="107">
        <f t="shared" si="65"/>
        <v>2206239.5</v>
      </c>
      <c r="J202" s="55">
        <f t="shared" si="65"/>
        <v>1892781.8</v>
      </c>
      <c r="K202" s="55">
        <f t="shared" si="65"/>
        <v>1892781.8</v>
      </c>
      <c r="L202" s="55">
        <f t="shared" si="65"/>
        <v>1892781.8</v>
      </c>
      <c r="M202" s="55">
        <f t="shared" si="65"/>
        <v>1892781.8</v>
      </c>
      <c r="N202" s="55">
        <f t="shared" si="65"/>
        <v>1892781.8</v>
      </c>
      <c r="O202" s="124">
        <f t="shared" si="65"/>
        <v>21562229.639999997</v>
      </c>
    </row>
    <row r="203" spans="1:15" s="56" customFormat="1" ht="37.5" customHeight="1">
      <c r="A203" s="225"/>
      <c r="B203" s="226"/>
      <c r="C203" s="54" t="s">
        <v>139</v>
      </c>
      <c r="D203" s="57" t="s">
        <v>128</v>
      </c>
      <c r="E203" s="55">
        <f t="shared" ref="E203:O203" si="66">E204</f>
        <v>22208</v>
      </c>
      <c r="F203" s="126">
        <f t="shared" si="66"/>
        <v>61380.7</v>
      </c>
      <c r="G203" s="107">
        <f t="shared" si="66"/>
        <v>67523</v>
      </c>
      <c r="H203" s="107">
        <f t="shared" si="66"/>
        <v>68624.5</v>
      </c>
      <c r="I203" s="107">
        <f t="shared" si="66"/>
        <v>68624.5</v>
      </c>
      <c r="J203" s="55">
        <f t="shared" si="66"/>
        <v>65230.3</v>
      </c>
      <c r="K203" s="55">
        <f t="shared" si="66"/>
        <v>65230.3</v>
      </c>
      <c r="L203" s="55">
        <f t="shared" si="66"/>
        <v>65230.3</v>
      </c>
      <c r="M203" s="55">
        <f t="shared" si="66"/>
        <v>65230.3</v>
      </c>
      <c r="N203" s="55">
        <f t="shared" si="66"/>
        <v>65230.3</v>
      </c>
      <c r="O203" s="124">
        <f t="shared" si="66"/>
        <v>614512.20000000007</v>
      </c>
    </row>
    <row r="204" spans="1:15" s="58" customFormat="1" ht="62.25" customHeight="1">
      <c r="A204" s="225"/>
      <c r="B204" s="230" t="s">
        <v>165</v>
      </c>
      <c r="C204" s="68" t="s">
        <v>142</v>
      </c>
      <c r="D204" s="57" t="s">
        <v>128</v>
      </c>
      <c r="E204" s="55">
        <v>22208</v>
      </c>
      <c r="F204" s="126">
        <v>61380.7</v>
      </c>
      <c r="G204" s="107">
        <v>67523</v>
      </c>
      <c r="H204" s="107">
        <v>68624.5</v>
      </c>
      <c r="I204" s="107">
        <v>68624.5</v>
      </c>
      <c r="J204" s="55">
        <v>65230.3</v>
      </c>
      <c r="K204" s="55">
        <v>65230.3</v>
      </c>
      <c r="L204" s="55">
        <v>65230.3</v>
      </c>
      <c r="M204" s="55">
        <v>65230.3</v>
      </c>
      <c r="N204" s="55">
        <v>65230.3</v>
      </c>
      <c r="O204" s="124">
        <f>E204+F204+G204+H204+I204+J204+K204+L204+M204+N204</f>
        <v>614512.20000000007</v>
      </c>
    </row>
    <row r="205" spans="1:15" s="60" customFormat="1">
      <c r="A205" s="225"/>
      <c r="B205" s="230"/>
      <c r="C205" s="69" t="s">
        <v>19</v>
      </c>
      <c r="D205" s="55">
        <f t="shared" ref="D205:O205" si="67">D206</f>
        <v>1669939.83</v>
      </c>
      <c r="E205" s="55">
        <f t="shared" si="67"/>
        <v>1709088.38</v>
      </c>
      <c r="F205" s="126">
        <f t="shared" si="67"/>
        <v>2005107.23</v>
      </c>
      <c r="G205" s="107">
        <f t="shared" si="67"/>
        <v>2167836.7000000002</v>
      </c>
      <c r="H205" s="107">
        <f t="shared" si="67"/>
        <v>2120372.7999999998</v>
      </c>
      <c r="I205" s="107">
        <f t="shared" si="67"/>
        <v>2137615</v>
      </c>
      <c r="J205" s="55">
        <f t="shared" si="67"/>
        <v>1827551.5</v>
      </c>
      <c r="K205" s="55">
        <f t="shared" si="67"/>
        <v>1827551.5</v>
      </c>
      <c r="L205" s="55">
        <f t="shared" si="67"/>
        <v>1827551.5</v>
      </c>
      <c r="M205" s="55">
        <f t="shared" si="67"/>
        <v>1827551.5</v>
      </c>
      <c r="N205" s="55">
        <f t="shared" si="67"/>
        <v>1827551.5</v>
      </c>
      <c r="O205" s="124">
        <f t="shared" si="67"/>
        <v>20947717.439999998</v>
      </c>
    </row>
    <row r="206" spans="1:15" s="60" customFormat="1" ht="18.75" customHeight="1">
      <c r="A206" s="225"/>
      <c r="B206" s="230"/>
      <c r="C206" s="234" t="s">
        <v>142</v>
      </c>
      <c r="D206" s="222">
        <v>1669939.83</v>
      </c>
      <c r="E206" s="222">
        <v>1709088.38</v>
      </c>
      <c r="F206" s="221">
        <v>2005107.23</v>
      </c>
      <c r="G206" s="222">
        <v>2167836.7000000002</v>
      </c>
      <c r="H206" s="222">
        <v>2120372.7999999998</v>
      </c>
      <c r="I206" s="222">
        <v>2137615</v>
      </c>
      <c r="J206" s="222">
        <v>1827551.5</v>
      </c>
      <c r="K206" s="222">
        <v>1827551.5</v>
      </c>
      <c r="L206" s="222">
        <v>1827551.5</v>
      </c>
      <c r="M206" s="222">
        <v>1827551.5</v>
      </c>
      <c r="N206" s="222">
        <v>1827551.5</v>
      </c>
      <c r="O206" s="217">
        <f>D206+E206+F206+G206+H206+I206+J206+K206+L206+M206+N206</f>
        <v>20947717.439999998</v>
      </c>
    </row>
    <row r="207" spans="1:15" ht="48.75" customHeight="1">
      <c r="A207" s="225"/>
      <c r="B207" s="230"/>
      <c r="C207" s="234"/>
      <c r="D207" s="222"/>
      <c r="E207" s="222"/>
      <c r="F207" s="221"/>
      <c r="G207" s="222"/>
      <c r="H207" s="222"/>
      <c r="I207" s="222"/>
      <c r="J207" s="222"/>
      <c r="K207" s="222"/>
      <c r="L207" s="222"/>
      <c r="M207" s="222"/>
      <c r="N207" s="222"/>
      <c r="O207" s="217"/>
    </row>
    <row r="208" spans="1:15" ht="56.25" hidden="1" customHeight="1">
      <c r="A208" s="76"/>
      <c r="B208" s="77"/>
      <c r="C208" s="62" t="s">
        <v>133</v>
      </c>
      <c r="D208" s="57">
        <v>0</v>
      </c>
      <c r="E208" s="57">
        <v>0</v>
      </c>
      <c r="F208" s="129">
        <v>0</v>
      </c>
      <c r="G208" s="63">
        <v>0</v>
      </c>
      <c r="H208" s="63">
        <v>0</v>
      </c>
      <c r="I208" s="63"/>
      <c r="J208" s="63"/>
      <c r="K208" s="63"/>
      <c r="L208" s="63"/>
      <c r="M208" s="63"/>
      <c r="N208" s="63"/>
      <c r="O208" s="123">
        <v>0</v>
      </c>
    </row>
    <row r="209" spans="1:15" s="56" customFormat="1" ht="18.75" hidden="1" customHeight="1">
      <c r="A209" s="76"/>
      <c r="B209" s="77"/>
      <c r="C209" s="64" t="s">
        <v>20</v>
      </c>
      <c r="D209" s="57">
        <v>0</v>
      </c>
      <c r="E209" s="57">
        <v>0</v>
      </c>
      <c r="F209" s="129">
        <v>0</v>
      </c>
      <c r="G209" s="63">
        <v>0</v>
      </c>
      <c r="H209" s="63">
        <v>0</v>
      </c>
      <c r="I209" s="63"/>
      <c r="J209" s="63"/>
      <c r="K209" s="63"/>
      <c r="L209" s="63"/>
      <c r="M209" s="63"/>
      <c r="N209" s="63"/>
      <c r="O209" s="123">
        <v>0</v>
      </c>
    </row>
    <row r="210" spans="1:15" s="56" customFormat="1" ht="37.5" hidden="1" customHeight="1">
      <c r="A210" s="78"/>
      <c r="B210" s="79"/>
      <c r="C210" s="64" t="s">
        <v>21</v>
      </c>
      <c r="D210" s="57">
        <v>0</v>
      </c>
      <c r="E210" s="57">
        <v>0</v>
      </c>
      <c r="F210" s="129">
        <v>0</v>
      </c>
      <c r="G210" s="63">
        <v>0</v>
      </c>
      <c r="H210" s="63">
        <v>0</v>
      </c>
      <c r="I210" s="63"/>
      <c r="J210" s="63"/>
      <c r="K210" s="63"/>
      <c r="L210" s="63"/>
      <c r="M210" s="63"/>
      <c r="N210" s="63"/>
      <c r="O210" s="123">
        <v>0</v>
      </c>
    </row>
    <row r="211" spans="1:15" s="56" customFormat="1" ht="18.75" customHeight="1">
      <c r="A211" s="225" t="s">
        <v>70</v>
      </c>
      <c r="B211" s="226" t="s">
        <v>166</v>
      </c>
      <c r="C211" s="54" t="s">
        <v>17</v>
      </c>
      <c r="D211" s="55">
        <f>D212</f>
        <v>47872.34</v>
      </c>
      <c r="E211" s="55">
        <f>E212+E215</f>
        <v>87212.06</v>
      </c>
      <c r="F211" s="126">
        <f>F212</f>
        <v>32652.97</v>
      </c>
      <c r="G211" s="126">
        <f>G212</f>
        <v>15704.7</v>
      </c>
      <c r="H211" s="112" t="s">
        <v>128</v>
      </c>
      <c r="I211" s="112" t="s">
        <v>128</v>
      </c>
      <c r="J211" s="80" t="s">
        <v>128</v>
      </c>
      <c r="K211" s="80" t="s">
        <v>128</v>
      </c>
      <c r="L211" s="80" t="s">
        <v>128</v>
      </c>
      <c r="M211" s="80" t="s">
        <v>128</v>
      </c>
      <c r="N211" s="80" t="s">
        <v>128</v>
      </c>
      <c r="O211" s="124">
        <f>O212+O215</f>
        <v>183442.07</v>
      </c>
    </row>
    <row r="212" spans="1:15" s="60" customFormat="1">
      <c r="A212" s="225"/>
      <c r="B212" s="226"/>
      <c r="C212" s="61" t="s">
        <v>129</v>
      </c>
      <c r="D212" s="55">
        <f>D213</f>
        <v>47872.34</v>
      </c>
      <c r="E212" s="55">
        <f>E213</f>
        <v>23816.66</v>
      </c>
      <c r="F212" s="126">
        <f>F213</f>
        <v>32652.97</v>
      </c>
      <c r="G212" s="126">
        <f>G213</f>
        <v>15704.7</v>
      </c>
      <c r="H212" s="112" t="s">
        <v>128</v>
      </c>
      <c r="I212" s="112" t="s">
        <v>128</v>
      </c>
      <c r="J212" s="80" t="s">
        <v>128</v>
      </c>
      <c r="K212" s="80" t="s">
        <v>128</v>
      </c>
      <c r="L212" s="80" t="s">
        <v>128</v>
      </c>
      <c r="M212" s="80" t="s">
        <v>128</v>
      </c>
      <c r="N212" s="80" t="s">
        <v>128</v>
      </c>
      <c r="O212" s="124">
        <f>O213</f>
        <v>120046.67</v>
      </c>
    </row>
    <row r="213" spans="1:15" s="60" customFormat="1" ht="18.75" customHeight="1">
      <c r="A213" s="225"/>
      <c r="B213" s="226"/>
      <c r="C213" s="227" t="s">
        <v>142</v>
      </c>
      <c r="D213" s="222">
        <v>47872.34</v>
      </c>
      <c r="E213" s="222">
        <v>23816.66</v>
      </c>
      <c r="F213" s="221">
        <v>32652.97</v>
      </c>
      <c r="G213" s="221">
        <v>15704.7</v>
      </c>
      <c r="H213" s="222" t="s">
        <v>128</v>
      </c>
      <c r="I213" s="222" t="s">
        <v>128</v>
      </c>
      <c r="J213" s="222" t="s">
        <v>128</v>
      </c>
      <c r="K213" s="222" t="s">
        <v>128</v>
      </c>
      <c r="L213" s="222" t="s">
        <v>128</v>
      </c>
      <c r="M213" s="222" t="s">
        <v>128</v>
      </c>
      <c r="N213" s="222" t="s">
        <v>128</v>
      </c>
      <c r="O213" s="217">
        <f>D213+E213+F213+G213</f>
        <v>120046.67</v>
      </c>
    </row>
    <row r="214" spans="1:15" ht="48" customHeight="1">
      <c r="A214" s="225"/>
      <c r="B214" s="226"/>
      <c r="C214" s="227"/>
      <c r="D214" s="222"/>
      <c r="E214" s="222"/>
      <c r="F214" s="221"/>
      <c r="G214" s="221"/>
      <c r="H214" s="222"/>
      <c r="I214" s="222"/>
      <c r="J214" s="222"/>
      <c r="K214" s="222"/>
      <c r="L214" s="222"/>
      <c r="M214" s="222"/>
      <c r="N214" s="222"/>
      <c r="O214" s="217"/>
    </row>
    <row r="215" spans="1:15" s="56" customFormat="1" ht="24" customHeight="1">
      <c r="A215" s="225"/>
      <c r="B215" s="226"/>
      <c r="C215" s="54" t="s">
        <v>137</v>
      </c>
      <c r="D215" s="57" t="s">
        <v>128</v>
      </c>
      <c r="E215" s="55">
        <v>63395.4</v>
      </c>
      <c r="F215" s="127" t="s">
        <v>128</v>
      </c>
      <c r="G215" s="112" t="s">
        <v>128</v>
      </c>
      <c r="H215" s="112" t="s">
        <v>128</v>
      </c>
      <c r="I215" s="112" t="s">
        <v>128</v>
      </c>
      <c r="J215" s="80" t="s">
        <v>128</v>
      </c>
      <c r="K215" s="80" t="s">
        <v>128</v>
      </c>
      <c r="L215" s="80" t="s">
        <v>128</v>
      </c>
      <c r="M215" s="80" t="s">
        <v>128</v>
      </c>
      <c r="N215" s="80" t="s">
        <v>128</v>
      </c>
      <c r="O215" s="124">
        <f>E215</f>
        <v>63395.4</v>
      </c>
    </row>
    <row r="216" spans="1:15" s="56" customFormat="1" ht="25.5" customHeight="1">
      <c r="A216" s="223" t="s">
        <v>72</v>
      </c>
      <c r="B216" s="224" t="s">
        <v>154</v>
      </c>
      <c r="C216" s="54" t="s">
        <v>17</v>
      </c>
      <c r="D216" s="55">
        <f>D217+D220</f>
        <v>72802.37000000001</v>
      </c>
      <c r="E216" s="57" t="s">
        <v>128</v>
      </c>
      <c r="F216" s="126">
        <f t="shared" ref="F216:O216" si="68">F217+F220</f>
        <v>19284.399999999998</v>
      </c>
      <c r="G216" s="111" t="s">
        <v>128</v>
      </c>
      <c r="H216" s="107">
        <f t="shared" si="68"/>
        <v>21001.399999999998</v>
      </c>
      <c r="I216" s="111" t="s">
        <v>128</v>
      </c>
      <c r="J216" s="55">
        <f t="shared" si="68"/>
        <v>24987</v>
      </c>
      <c r="K216" s="55">
        <f t="shared" si="68"/>
        <v>24987</v>
      </c>
      <c r="L216" s="55">
        <f t="shared" si="68"/>
        <v>24987</v>
      </c>
      <c r="M216" s="55">
        <f t="shared" si="68"/>
        <v>24987</v>
      </c>
      <c r="N216" s="55">
        <f t="shared" si="68"/>
        <v>24987</v>
      </c>
      <c r="O216" s="124">
        <f t="shared" si="68"/>
        <v>238023.17</v>
      </c>
    </row>
    <row r="217" spans="1:15" s="56" customFormat="1" ht="25.5" customHeight="1">
      <c r="A217" s="223"/>
      <c r="B217" s="224"/>
      <c r="C217" s="61" t="s">
        <v>139</v>
      </c>
      <c r="D217" s="55">
        <f>D218</f>
        <v>72074.3</v>
      </c>
      <c r="E217" s="57" t="s">
        <v>128</v>
      </c>
      <c r="F217" s="126">
        <f t="shared" ref="F217:O217" si="69">F218</f>
        <v>17269.099999999999</v>
      </c>
      <c r="G217" s="111" t="s">
        <v>128</v>
      </c>
      <c r="H217" s="107">
        <f t="shared" si="69"/>
        <v>20791.3</v>
      </c>
      <c r="I217" s="111" t="s">
        <v>128</v>
      </c>
      <c r="J217" s="55">
        <f t="shared" si="69"/>
        <v>24737.1</v>
      </c>
      <c r="K217" s="55">
        <f t="shared" si="69"/>
        <v>24737.1</v>
      </c>
      <c r="L217" s="55">
        <f t="shared" si="69"/>
        <v>24737.1</v>
      </c>
      <c r="M217" s="55">
        <f t="shared" si="69"/>
        <v>24737.1</v>
      </c>
      <c r="N217" s="55">
        <f t="shared" si="69"/>
        <v>24737.1</v>
      </c>
      <c r="O217" s="124">
        <f t="shared" si="69"/>
        <v>233820.2</v>
      </c>
    </row>
    <row r="218" spans="1:15" s="56" customFormat="1" ht="20.25" customHeight="1">
      <c r="A218" s="223"/>
      <c r="B218" s="224"/>
      <c r="C218" s="227" t="s">
        <v>142</v>
      </c>
      <c r="D218" s="222">
        <v>72074.3</v>
      </c>
      <c r="E218" s="235" t="s">
        <v>128</v>
      </c>
      <c r="F218" s="221">
        <v>17269.099999999999</v>
      </c>
      <c r="G218" s="235" t="s">
        <v>128</v>
      </c>
      <c r="H218" s="222">
        <v>20791.3</v>
      </c>
      <c r="I218" s="235" t="s">
        <v>128</v>
      </c>
      <c r="J218" s="222">
        <v>24737.1</v>
      </c>
      <c r="K218" s="222">
        <v>24737.1</v>
      </c>
      <c r="L218" s="222">
        <v>24737.1</v>
      </c>
      <c r="M218" s="222">
        <v>24737.1</v>
      </c>
      <c r="N218" s="222">
        <v>24737.1</v>
      </c>
      <c r="O218" s="217">
        <f>D218+F218+H218+J218+K218+L218+M218+N218</f>
        <v>233820.2</v>
      </c>
    </row>
    <row r="219" spans="1:15" s="56" customFormat="1" ht="41.25" customHeight="1">
      <c r="A219" s="223"/>
      <c r="B219" s="224"/>
      <c r="C219" s="227"/>
      <c r="D219" s="222"/>
      <c r="E219" s="235"/>
      <c r="F219" s="221"/>
      <c r="G219" s="235"/>
      <c r="H219" s="222"/>
      <c r="I219" s="235"/>
      <c r="J219" s="222"/>
      <c r="K219" s="222"/>
      <c r="L219" s="222"/>
      <c r="M219" s="222"/>
      <c r="N219" s="222"/>
      <c r="O219" s="217"/>
    </row>
    <row r="220" spans="1:15" s="56" customFormat="1" ht="27" customHeight="1">
      <c r="A220" s="223"/>
      <c r="B220" s="224"/>
      <c r="C220" s="73" t="s">
        <v>129</v>
      </c>
      <c r="D220" s="55">
        <f>D221</f>
        <v>728.07</v>
      </c>
      <c r="E220" s="57" t="s">
        <v>128</v>
      </c>
      <c r="F220" s="126">
        <f t="shared" ref="F220:O220" si="70">F221</f>
        <v>2015.3</v>
      </c>
      <c r="G220" s="111" t="s">
        <v>128</v>
      </c>
      <c r="H220" s="107">
        <f t="shared" si="70"/>
        <v>210.1</v>
      </c>
      <c r="I220" s="111" t="s">
        <v>128</v>
      </c>
      <c r="J220" s="55">
        <f t="shared" si="70"/>
        <v>249.9</v>
      </c>
      <c r="K220" s="55">
        <f t="shared" si="70"/>
        <v>249.9</v>
      </c>
      <c r="L220" s="55">
        <f t="shared" si="70"/>
        <v>249.9</v>
      </c>
      <c r="M220" s="55">
        <f t="shared" si="70"/>
        <v>249.9</v>
      </c>
      <c r="N220" s="55">
        <f t="shared" si="70"/>
        <v>249.9</v>
      </c>
      <c r="O220" s="124">
        <f t="shared" si="70"/>
        <v>4202.97</v>
      </c>
    </row>
    <row r="221" spans="1:15" s="56" customFormat="1" ht="15" customHeight="1">
      <c r="A221" s="223"/>
      <c r="B221" s="224"/>
      <c r="C221" s="227" t="s">
        <v>142</v>
      </c>
      <c r="D221" s="222">
        <v>728.07</v>
      </c>
      <c r="E221" s="235" t="s">
        <v>128</v>
      </c>
      <c r="F221" s="221">
        <v>2015.3</v>
      </c>
      <c r="G221" s="235" t="s">
        <v>128</v>
      </c>
      <c r="H221" s="222">
        <v>210.1</v>
      </c>
      <c r="I221" s="235" t="s">
        <v>128</v>
      </c>
      <c r="J221" s="222">
        <v>249.9</v>
      </c>
      <c r="K221" s="222">
        <v>249.9</v>
      </c>
      <c r="L221" s="222">
        <v>249.9</v>
      </c>
      <c r="M221" s="222">
        <v>249.9</v>
      </c>
      <c r="N221" s="222">
        <v>249.9</v>
      </c>
      <c r="O221" s="217">
        <f>D221+F221+H221+J221+K221+L221+M221+N221</f>
        <v>4202.97</v>
      </c>
    </row>
    <row r="222" spans="1:15" s="56" customFormat="1" ht="46.5" customHeight="1">
      <c r="A222" s="223"/>
      <c r="B222" s="224"/>
      <c r="C222" s="227"/>
      <c r="D222" s="222"/>
      <c r="E222" s="235"/>
      <c r="F222" s="221"/>
      <c r="G222" s="235"/>
      <c r="H222" s="222"/>
      <c r="I222" s="235"/>
      <c r="J222" s="222"/>
      <c r="K222" s="222"/>
      <c r="L222" s="222"/>
      <c r="M222" s="222"/>
      <c r="N222" s="222"/>
      <c r="O222" s="217"/>
    </row>
    <row r="223" spans="1:15" s="56" customFormat="1" ht="28.5" customHeight="1">
      <c r="A223" s="223" t="s">
        <v>74</v>
      </c>
      <c r="B223" s="224" t="s">
        <v>153</v>
      </c>
      <c r="C223" s="54" t="s">
        <v>17</v>
      </c>
      <c r="D223" s="55" t="s">
        <v>128</v>
      </c>
      <c r="E223" s="55" t="s">
        <v>128</v>
      </c>
      <c r="F223" s="126">
        <f t="shared" ref="F223:O223" si="71">F224+F226</f>
        <v>1091.69</v>
      </c>
      <c r="G223" s="113" t="s">
        <v>128</v>
      </c>
      <c r="H223" s="170" t="s">
        <v>128</v>
      </c>
      <c r="I223" s="170" t="s">
        <v>128</v>
      </c>
      <c r="J223" s="170" t="s">
        <v>128</v>
      </c>
      <c r="K223" s="170" t="s">
        <v>128</v>
      </c>
      <c r="L223" s="170" t="s">
        <v>128</v>
      </c>
      <c r="M223" s="170" t="s">
        <v>128</v>
      </c>
      <c r="N223" s="170" t="s">
        <v>128</v>
      </c>
      <c r="O223" s="124">
        <f t="shared" si="71"/>
        <v>1091.69</v>
      </c>
    </row>
    <row r="224" spans="1:15" s="56" customFormat="1" ht="28.5" customHeight="1">
      <c r="A224" s="223"/>
      <c r="B224" s="224"/>
      <c r="C224" s="54" t="s">
        <v>139</v>
      </c>
      <c r="D224" s="55" t="s">
        <v>128</v>
      </c>
      <c r="E224" s="55" t="s">
        <v>128</v>
      </c>
      <c r="F224" s="126">
        <f t="shared" ref="F224:O224" si="72">F225</f>
        <v>1080.77</v>
      </c>
      <c r="G224" s="134" t="str">
        <f t="shared" si="72"/>
        <v>-</v>
      </c>
      <c r="H224" s="169" t="str">
        <f t="shared" si="72"/>
        <v>-</v>
      </c>
      <c r="I224" s="169" t="str">
        <f t="shared" si="72"/>
        <v>-</v>
      </c>
      <c r="J224" s="169" t="str">
        <f t="shared" si="72"/>
        <v>-</v>
      </c>
      <c r="K224" s="169" t="str">
        <f t="shared" si="72"/>
        <v>-</v>
      </c>
      <c r="L224" s="169" t="str">
        <f t="shared" si="72"/>
        <v>-</v>
      </c>
      <c r="M224" s="169" t="str">
        <f t="shared" si="72"/>
        <v>-</v>
      </c>
      <c r="N224" s="169" t="str">
        <f t="shared" si="72"/>
        <v>-</v>
      </c>
      <c r="O224" s="124">
        <f t="shared" si="72"/>
        <v>1080.77</v>
      </c>
    </row>
    <row r="225" spans="1:15" s="56" customFormat="1" ht="60.75" customHeight="1">
      <c r="A225" s="223"/>
      <c r="B225" s="224"/>
      <c r="C225" s="65" t="s">
        <v>142</v>
      </c>
      <c r="D225" s="55" t="s">
        <v>128</v>
      </c>
      <c r="E225" s="55" t="s">
        <v>128</v>
      </c>
      <c r="F225" s="126">
        <v>1080.77</v>
      </c>
      <c r="G225" s="134" t="s">
        <v>128</v>
      </c>
      <c r="H225" s="169" t="s">
        <v>128</v>
      </c>
      <c r="I225" s="169" t="s">
        <v>128</v>
      </c>
      <c r="J225" s="169" t="s">
        <v>128</v>
      </c>
      <c r="K225" s="169" t="s">
        <v>128</v>
      </c>
      <c r="L225" s="169" t="s">
        <v>128</v>
      </c>
      <c r="M225" s="169" t="s">
        <v>128</v>
      </c>
      <c r="N225" s="169" t="s">
        <v>128</v>
      </c>
      <c r="O225" s="124">
        <f>F225</f>
        <v>1080.77</v>
      </c>
    </row>
    <row r="226" spans="1:15" s="56" customFormat="1" ht="28.5" customHeight="1">
      <c r="A226" s="223"/>
      <c r="B226" s="224"/>
      <c r="C226" s="54" t="s">
        <v>129</v>
      </c>
      <c r="D226" s="55" t="s">
        <v>128</v>
      </c>
      <c r="E226" s="55" t="s">
        <v>128</v>
      </c>
      <c r="F226" s="126">
        <f t="shared" ref="F226:O226" si="73">F227</f>
        <v>10.92</v>
      </c>
      <c r="G226" s="134" t="str">
        <f t="shared" si="73"/>
        <v>-</v>
      </c>
      <c r="H226" s="169" t="str">
        <f t="shared" si="73"/>
        <v>-</v>
      </c>
      <c r="I226" s="169" t="str">
        <f t="shared" si="73"/>
        <v>-</v>
      </c>
      <c r="J226" s="169" t="str">
        <f t="shared" si="73"/>
        <v>-</v>
      </c>
      <c r="K226" s="169" t="str">
        <f t="shared" si="73"/>
        <v>-</v>
      </c>
      <c r="L226" s="169" t="str">
        <f t="shared" si="73"/>
        <v>-</v>
      </c>
      <c r="M226" s="169" t="str">
        <f t="shared" si="73"/>
        <v>-</v>
      </c>
      <c r="N226" s="169" t="str">
        <f t="shared" si="73"/>
        <v>-</v>
      </c>
      <c r="O226" s="124">
        <f t="shared" si="73"/>
        <v>10.92</v>
      </c>
    </row>
    <row r="227" spans="1:15" s="56" customFormat="1" ht="63" customHeight="1">
      <c r="A227" s="223"/>
      <c r="B227" s="224"/>
      <c r="C227" s="65" t="s">
        <v>142</v>
      </c>
      <c r="D227" s="55" t="s">
        <v>128</v>
      </c>
      <c r="E227" s="55" t="s">
        <v>128</v>
      </c>
      <c r="F227" s="126">
        <v>10.92</v>
      </c>
      <c r="G227" s="113" t="s">
        <v>128</v>
      </c>
      <c r="H227" s="170" t="s">
        <v>128</v>
      </c>
      <c r="I227" s="170" t="s">
        <v>128</v>
      </c>
      <c r="J227" s="170" t="s">
        <v>128</v>
      </c>
      <c r="K227" s="170" t="s">
        <v>128</v>
      </c>
      <c r="L227" s="170" t="s">
        <v>128</v>
      </c>
      <c r="M227" s="170" t="s">
        <v>128</v>
      </c>
      <c r="N227" s="170" t="s">
        <v>128</v>
      </c>
      <c r="O227" s="124">
        <f>F227</f>
        <v>10.92</v>
      </c>
    </row>
    <row r="228" spans="1:15" s="56" customFormat="1" ht="29.25" customHeight="1">
      <c r="A228" s="223" t="s">
        <v>76</v>
      </c>
      <c r="B228" s="224" t="s">
        <v>167</v>
      </c>
      <c r="C228" s="65" t="s">
        <v>17</v>
      </c>
      <c r="D228" s="55">
        <f t="shared" ref="D228:O228" si="74">D229+D233</f>
        <v>9324</v>
      </c>
      <c r="E228" s="55">
        <f t="shared" si="74"/>
        <v>9935.9599999999991</v>
      </c>
      <c r="F228" s="126">
        <f t="shared" si="74"/>
        <v>100</v>
      </c>
      <c r="G228" s="107">
        <f t="shared" si="74"/>
        <v>100</v>
      </c>
      <c r="H228" s="107">
        <f t="shared" si="74"/>
        <v>100</v>
      </c>
      <c r="I228" s="107">
        <f t="shared" si="74"/>
        <v>100</v>
      </c>
      <c r="J228" s="55">
        <f t="shared" si="74"/>
        <v>100</v>
      </c>
      <c r="K228" s="55">
        <f t="shared" si="74"/>
        <v>100</v>
      </c>
      <c r="L228" s="55">
        <f t="shared" si="74"/>
        <v>100</v>
      </c>
      <c r="M228" s="55">
        <f t="shared" si="74"/>
        <v>100</v>
      </c>
      <c r="N228" s="55">
        <f t="shared" si="74"/>
        <v>100</v>
      </c>
      <c r="O228" s="124">
        <f t="shared" si="74"/>
        <v>20159.96</v>
      </c>
    </row>
    <row r="229" spans="1:15" s="60" customFormat="1" ht="27.75" customHeight="1">
      <c r="A229" s="223"/>
      <c r="B229" s="224"/>
      <c r="C229" s="61" t="s">
        <v>129</v>
      </c>
      <c r="D229" s="55">
        <f t="shared" ref="D229:O229" si="75">D230</f>
        <v>9224</v>
      </c>
      <c r="E229" s="55">
        <f t="shared" si="75"/>
        <v>9835.9599999999991</v>
      </c>
      <c r="F229" s="126">
        <f t="shared" si="75"/>
        <v>0</v>
      </c>
      <c r="G229" s="107">
        <f t="shared" si="75"/>
        <v>0</v>
      </c>
      <c r="H229" s="107">
        <f t="shared" si="75"/>
        <v>0</v>
      </c>
      <c r="I229" s="107">
        <f t="shared" si="75"/>
        <v>0</v>
      </c>
      <c r="J229" s="55">
        <f t="shared" si="75"/>
        <v>0</v>
      </c>
      <c r="K229" s="55">
        <f t="shared" si="75"/>
        <v>0</v>
      </c>
      <c r="L229" s="55">
        <f t="shared" si="75"/>
        <v>0</v>
      </c>
      <c r="M229" s="55">
        <f t="shared" si="75"/>
        <v>0</v>
      </c>
      <c r="N229" s="55">
        <f t="shared" si="75"/>
        <v>0</v>
      </c>
      <c r="O229" s="124">
        <f t="shared" si="75"/>
        <v>19059.96</v>
      </c>
    </row>
    <row r="230" spans="1:15" s="60" customFormat="1" ht="18.75" customHeight="1">
      <c r="A230" s="223"/>
      <c r="B230" s="224"/>
      <c r="C230" s="227" t="s">
        <v>142</v>
      </c>
      <c r="D230" s="222">
        <v>9224</v>
      </c>
      <c r="E230" s="222">
        <v>9835.9599999999991</v>
      </c>
      <c r="F230" s="221">
        <v>0</v>
      </c>
      <c r="G230" s="222">
        <v>0</v>
      </c>
      <c r="H230" s="222">
        <v>0</v>
      </c>
      <c r="I230" s="222">
        <v>0</v>
      </c>
      <c r="J230" s="222">
        <v>0</v>
      </c>
      <c r="K230" s="222">
        <v>0</v>
      </c>
      <c r="L230" s="222">
        <v>0</v>
      </c>
      <c r="M230" s="222">
        <v>0</v>
      </c>
      <c r="N230" s="222">
        <v>0</v>
      </c>
      <c r="O230" s="217">
        <f>D230+E230+F230+G230+H230+I230+J230+K230+L230+M230+N230</f>
        <v>19059.96</v>
      </c>
    </row>
    <row r="231" spans="1:15" ht="43.5" customHeight="1">
      <c r="A231" s="223"/>
      <c r="B231" s="224"/>
      <c r="C231" s="227"/>
      <c r="D231" s="222"/>
      <c r="E231" s="222"/>
      <c r="F231" s="221"/>
      <c r="G231" s="222"/>
      <c r="H231" s="222"/>
      <c r="I231" s="222"/>
      <c r="J231" s="222"/>
      <c r="K231" s="222"/>
      <c r="L231" s="222"/>
      <c r="M231" s="222"/>
      <c r="N231" s="222"/>
      <c r="O231" s="217"/>
    </row>
    <row r="232" spans="1:15" s="56" customFormat="1" ht="65.25" customHeight="1">
      <c r="A232" s="223"/>
      <c r="B232" s="224"/>
      <c r="C232" s="65" t="s">
        <v>202</v>
      </c>
      <c r="D232" s="164" t="s">
        <v>128</v>
      </c>
      <c r="E232" s="164" t="s">
        <v>128</v>
      </c>
      <c r="F232" s="164" t="s">
        <v>128</v>
      </c>
      <c r="G232" s="167" t="s">
        <v>135</v>
      </c>
      <c r="H232" s="167" t="s">
        <v>135</v>
      </c>
      <c r="I232" s="167" t="s">
        <v>135</v>
      </c>
      <c r="J232" s="167" t="s">
        <v>135</v>
      </c>
      <c r="K232" s="167" t="s">
        <v>135</v>
      </c>
      <c r="L232" s="167" t="s">
        <v>135</v>
      </c>
      <c r="M232" s="167" t="s">
        <v>135</v>
      </c>
      <c r="N232" s="167" t="s">
        <v>135</v>
      </c>
      <c r="O232" s="167" t="s">
        <v>135</v>
      </c>
    </row>
    <row r="233" spans="1:15" s="56" customFormat="1">
      <c r="A233" s="223"/>
      <c r="B233" s="224"/>
      <c r="C233" s="54" t="s">
        <v>137</v>
      </c>
      <c r="D233" s="55">
        <v>100</v>
      </c>
      <c r="E233" s="55">
        <v>100</v>
      </c>
      <c r="F233" s="126">
        <v>100</v>
      </c>
      <c r="G233" s="107">
        <v>100</v>
      </c>
      <c r="H233" s="107">
        <v>100</v>
      </c>
      <c r="I233" s="107">
        <v>100</v>
      </c>
      <c r="J233" s="55">
        <v>100</v>
      </c>
      <c r="K233" s="55">
        <v>100</v>
      </c>
      <c r="L233" s="55">
        <v>100</v>
      </c>
      <c r="M233" s="55">
        <v>100</v>
      </c>
      <c r="N233" s="55">
        <v>100</v>
      </c>
      <c r="O233" s="124">
        <f>D233+E233+F233+G233+H233+I233+J233+K233+L233+M233+N233</f>
        <v>1100</v>
      </c>
    </row>
    <row r="234" spans="1:15" s="56" customFormat="1" ht="18.75" customHeight="1">
      <c r="A234" s="223" t="s">
        <v>78</v>
      </c>
      <c r="B234" s="224" t="s">
        <v>168</v>
      </c>
      <c r="C234" s="54" t="s">
        <v>17</v>
      </c>
      <c r="D234" s="55">
        <f>D237</f>
        <v>6971.7</v>
      </c>
      <c r="E234" s="55">
        <f>E237</f>
        <v>85.5</v>
      </c>
      <c r="F234" s="126" t="s">
        <v>128</v>
      </c>
      <c r="G234" s="112" t="s">
        <v>128</v>
      </c>
      <c r="H234" s="112" t="s">
        <v>128</v>
      </c>
      <c r="I234" s="107" t="s">
        <v>128</v>
      </c>
      <c r="J234" s="80" t="s">
        <v>128</v>
      </c>
      <c r="K234" s="80" t="s">
        <v>128</v>
      </c>
      <c r="L234" s="55" t="s">
        <v>128</v>
      </c>
      <c r="M234" s="80" t="s">
        <v>128</v>
      </c>
      <c r="N234" s="80" t="s">
        <v>128</v>
      </c>
      <c r="O234" s="124">
        <f>O237</f>
        <v>7057.2</v>
      </c>
    </row>
    <row r="235" spans="1:15" s="56" customFormat="1" ht="37.5" hidden="1" customHeight="1">
      <c r="A235" s="223"/>
      <c r="B235" s="224"/>
      <c r="C235" s="54" t="s">
        <v>141</v>
      </c>
      <c r="D235" s="55">
        <v>0</v>
      </c>
      <c r="E235" s="55">
        <v>0</v>
      </c>
      <c r="F235" s="126">
        <v>0</v>
      </c>
      <c r="G235" s="107">
        <v>0</v>
      </c>
      <c r="H235" s="107">
        <v>0</v>
      </c>
      <c r="I235" s="107">
        <v>0</v>
      </c>
      <c r="J235" s="55">
        <v>0</v>
      </c>
      <c r="K235" s="55">
        <v>0</v>
      </c>
      <c r="L235" s="55">
        <v>0</v>
      </c>
      <c r="M235" s="55">
        <v>0</v>
      </c>
      <c r="N235" s="55">
        <v>0</v>
      </c>
      <c r="O235" s="124">
        <v>0</v>
      </c>
    </row>
    <row r="236" spans="1:15" s="58" customFormat="1" ht="37.5" hidden="1" customHeight="1">
      <c r="A236" s="223"/>
      <c r="B236" s="224"/>
      <c r="C236" s="54" t="s">
        <v>127</v>
      </c>
      <c r="D236" s="55">
        <v>0</v>
      </c>
      <c r="E236" s="55">
        <v>0</v>
      </c>
      <c r="F236" s="126">
        <v>0</v>
      </c>
      <c r="G236" s="107">
        <v>0</v>
      </c>
      <c r="H236" s="107">
        <v>0</v>
      </c>
      <c r="I236" s="107">
        <v>0</v>
      </c>
      <c r="J236" s="55">
        <v>0</v>
      </c>
      <c r="K236" s="55">
        <v>0</v>
      </c>
      <c r="L236" s="55">
        <v>0</v>
      </c>
      <c r="M236" s="55">
        <v>0</v>
      </c>
      <c r="N236" s="55">
        <v>0</v>
      </c>
      <c r="O236" s="124">
        <v>0</v>
      </c>
    </row>
    <row r="237" spans="1:15" s="60" customFormat="1">
      <c r="A237" s="223"/>
      <c r="B237" s="224"/>
      <c r="C237" s="61" t="s">
        <v>129</v>
      </c>
      <c r="D237" s="55">
        <f>D238</f>
        <v>6971.7</v>
      </c>
      <c r="E237" s="55">
        <f>E238</f>
        <v>85.5</v>
      </c>
      <c r="F237" s="126" t="s">
        <v>128</v>
      </c>
      <c r="G237" s="112" t="s">
        <v>128</v>
      </c>
      <c r="H237" s="112" t="s">
        <v>128</v>
      </c>
      <c r="I237" s="107" t="s">
        <v>128</v>
      </c>
      <c r="J237" s="80" t="s">
        <v>128</v>
      </c>
      <c r="K237" s="80" t="s">
        <v>128</v>
      </c>
      <c r="L237" s="55" t="s">
        <v>128</v>
      </c>
      <c r="M237" s="80" t="s">
        <v>128</v>
      </c>
      <c r="N237" s="80" t="s">
        <v>128</v>
      </c>
      <c r="O237" s="124">
        <f>O238</f>
        <v>7057.2</v>
      </c>
    </row>
    <row r="238" spans="1:15" s="60" customFormat="1" ht="18.75" customHeight="1">
      <c r="A238" s="223"/>
      <c r="B238" s="224"/>
      <c r="C238" s="227" t="s">
        <v>142</v>
      </c>
      <c r="D238" s="222">
        <v>6971.7</v>
      </c>
      <c r="E238" s="222">
        <v>85.5</v>
      </c>
      <c r="F238" s="221" t="s">
        <v>128</v>
      </c>
      <c r="G238" s="222" t="s">
        <v>128</v>
      </c>
      <c r="H238" s="222" t="s">
        <v>128</v>
      </c>
      <c r="I238" s="222" t="s">
        <v>128</v>
      </c>
      <c r="J238" s="222" t="s">
        <v>128</v>
      </c>
      <c r="K238" s="222" t="s">
        <v>128</v>
      </c>
      <c r="L238" s="222" t="s">
        <v>128</v>
      </c>
      <c r="M238" s="222" t="s">
        <v>128</v>
      </c>
      <c r="N238" s="222" t="s">
        <v>128</v>
      </c>
      <c r="O238" s="217">
        <f>D238+E238</f>
        <v>7057.2</v>
      </c>
    </row>
    <row r="239" spans="1:15" ht="45" customHeight="1">
      <c r="A239" s="223"/>
      <c r="B239" s="224"/>
      <c r="C239" s="227"/>
      <c r="D239" s="222"/>
      <c r="E239" s="222"/>
      <c r="F239" s="221"/>
      <c r="G239" s="222"/>
      <c r="H239" s="222"/>
      <c r="I239" s="222"/>
      <c r="J239" s="222"/>
      <c r="K239" s="222"/>
      <c r="L239" s="222"/>
      <c r="M239" s="222"/>
      <c r="N239" s="222"/>
      <c r="O239" s="217"/>
    </row>
    <row r="240" spans="1:15" s="56" customFormat="1" hidden="1">
      <c r="A240" s="223"/>
      <c r="B240" s="224"/>
      <c r="C240" s="65" t="s">
        <v>20</v>
      </c>
      <c r="D240" s="57">
        <v>0</v>
      </c>
      <c r="E240" s="57">
        <v>0</v>
      </c>
      <c r="F240" s="129">
        <v>0</v>
      </c>
      <c r="G240" s="63">
        <v>0</v>
      </c>
      <c r="H240" s="63">
        <v>0</v>
      </c>
      <c r="I240" s="63"/>
      <c r="J240" s="57"/>
      <c r="K240" s="57"/>
      <c r="L240" s="57"/>
      <c r="M240" s="57"/>
      <c r="N240" s="57"/>
      <c r="O240" s="122">
        <v>0</v>
      </c>
    </row>
    <row r="241" spans="1:15" s="56" customFormat="1" ht="37.5" hidden="1">
      <c r="A241" s="223"/>
      <c r="B241" s="224"/>
      <c r="C241" s="54" t="s">
        <v>21</v>
      </c>
      <c r="D241" s="57">
        <v>0</v>
      </c>
      <c r="E241" s="57">
        <v>0</v>
      </c>
      <c r="F241" s="129">
        <v>0</v>
      </c>
      <c r="G241" s="63">
        <v>0</v>
      </c>
      <c r="H241" s="63">
        <v>0</v>
      </c>
      <c r="I241" s="63"/>
      <c r="J241" s="57"/>
      <c r="K241" s="57"/>
      <c r="L241" s="57"/>
      <c r="M241" s="57"/>
      <c r="N241" s="57"/>
      <c r="O241" s="122">
        <v>0</v>
      </c>
    </row>
    <row r="242" spans="1:15" s="56" customFormat="1" ht="18.75" customHeight="1">
      <c r="A242" s="223" t="s">
        <v>192</v>
      </c>
      <c r="B242" s="224" t="s">
        <v>169</v>
      </c>
      <c r="C242" s="54" t="s">
        <v>17</v>
      </c>
      <c r="D242" s="55">
        <f t="shared" ref="D242:O242" si="76">D243+D246</f>
        <v>1164.5999999999999</v>
      </c>
      <c r="E242" s="55">
        <f t="shared" si="76"/>
        <v>40334.9</v>
      </c>
      <c r="F242" s="126">
        <f t="shared" si="76"/>
        <v>83759.399999999994</v>
      </c>
      <c r="G242" s="107">
        <f>G246</f>
        <v>25553.4</v>
      </c>
      <c r="H242" s="107">
        <f>H247</f>
        <v>6678.4</v>
      </c>
      <c r="I242" s="107">
        <f>I247</f>
        <v>6678.4</v>
      </c>
      <c r="J242" s="55">
        <f t="shared" si="76"/>
        <v>60767.3</v>
      </c>
      <c r="K242" s="55">
        <f t="shared" si="76"/>
        <v>60767.3</v>
      </c>
      <c r="L242" s="55">
        <f t="shared" si="76"/>
        <v>60767.3</v>
      </c>
      <c r="M242" s="55">
        <f t="shared" si="76"/>
        <v>60767.3</v>
      </c>
      <c r="N242" s="55">
        <f t="shared" si="76"/>
        <v>60767.3</v>
      </c>
      <c r="O242" s="124">
        <f t="shared" si="76"/>
        <v>468005.6</v>
      </c>
    </row>
    <row r="243" spans="1:15" s="56" customFormat="1">
      <c r="A243" s="223"/>
      <c r="B243" s="224"/>
      <c r="C243" s="61" t="s">
        <v>139</v>
      </c>
      <c r="D243" s="55">
        <f t="shared" ref="D243:O243" si="77">D244</f>
        <v>0</v>
      </c>
      <c r="E243" s="55">
        <f t="shared" si="77"/>
        <v>20286.900000000001</v>
      </c>
      <c r="F243" s="126">
        <f t="shared" si="77"/>
        <v>61587.4</v>
      </c>
      <c r="G243" s="126" t="str">
        <f t="shared" si="77"/>
        <v>-</v>
      </c>
      <c r="H243" s="126" t="str">
        <f t="shared" si="77"/>
        <v>-</v>
      </c>
      <c r="I243" s="126" t="str">
        <f t="shared" si="77"/>
        <v>-</v>
      </c>
      <c r="J243" s="55">
        <f t="shared" si="77"/>
        <v>52395</v>
      </c>
      <c r="K243" s="55">
        <f t="shared" si="77"/>
        <v>52395</v>
      </c>
      <c r="L243" s="55">
        <f t="shared" si="77"/>
        <v>52395</v>
      </c>
      <c r="M243" s="55">
        <f t="shared" si="77"/>
        <v>52395</v>
      </c>
      <c r="N243" s="55">
        <f t="shared" si="77"/>
        <v>52395</v>
      </c>
      <c r="O243" s="124">
        <f t="shared" si="77"/>
        <v>343849.3</v>
      </c>
    </row>
    <row r="244" spans="1:15" s="56" customFormat="1" ht="18.75" customHeight="1">
      <c r="A244" s="223"/>
      <c r="B244" s="224"/>
      <c r="C244" s="227" t="s">
        <v>142</v>
      </c>
      <c r="D244" s="222">
        <v>0</v>
      </c>
      <c r="E244" s="222">
        <v>20286.900000000001</v>
      </c>
      <c r="F244" s="221">
        <v>61587.4</v>
      </c>
      <c r="G244" s="221" t="s">
        <v>128</v>
      </c>
      <c r="H244" s="221" t="s">
        <v>128</v>
      </c>
      <c r="I244" s="221" t="s">
        <v>128</v>
      </c>
      <c r="J244" s="222">
        <v>52395</v>
      </c>
      <c r="K244" s="222">
        <v>52395</v>
      </c>
      <c r="L244" s="222">
        <v>52395</v>
      </c>
      <c r="M244" s="222">
        <v>52395</v>
      </c>
      <c r="N244" s="222">
        <v>52395</v>
      </c>
      <c r="O244" s="217">
        <f>D244+E244+F244+J244+K244+L244+M244+N244</f>
        <v>343849.3</v>
      </c>
    </row>
    <row r="245" spans="1:15" s="58" customFormat="1" ht="43.5" customHeight="1">
      <c r="A245" s="223"/>
      <c r="B245" s="224"/>
      <c r="C245" s="227"/>
      <c r="D245" s="222"/>
      <c r="E245" s="222"/>
      <c r="F245" s="221"/>
      <c r="G245" s="221"/>
      <c r="H245" s="221"/>
      <c r="I245" s="221"/>
      <c r="J245" s="222"/>
      <c r="K245" s="222"/>
      <c r="L245" s="222"/>
      <c r="M245" s="222"/>
      <c r="N245" s="222"/>
      <c r="O245" s="217"/>
    </row>
    <row r="246" spans="1:15" s="60" customFormat="1">
      <c r="A246" s="223"/>
      <c r="B246" s="224"/>
      <c r="C246" s="73" t="s">
        <v>129</v>
      </c>
      <c r="D246" s="55">
        <f t="shared" ref="D246:O246" si="78">D247</f>
        <v>1164.5999999999999</v>
      </c>
      <c r="E246" s="55">
        <f t="shared" si="78"/>
        <v>20048</v>
      </c>
      <c r="F246" s="126">
        <f t="shared" si="78"/>
        <v>22172</v>
      </c>
      <c r="G246" s="107">
        <f t="shared" si="78"/>
        <v>25553.4</v>
      </c>
      <c r="H246" s="107">
        <f t="shared" si="78"/>
        <v>6678.4</v>
      </c>
      <c r="I246" s="107">
        <f t="shared" si="78"/>
        <v>6678.4</v>
      </c>
      <c r="J246" s="55">
        <f t="shared" si="78"/>
        <v>8372.2999999999993</v>
      </c>
      <c r="K246" s="55">
        <f t="shared" si="78"/>
        <v>8372.2999999999993</v>
      </c>
      <c r="L246" s="55">
        <f t="shared" si="78"/>
        <v>8372.2999999999993</v>
      </c>
      <c r="M246" s="55">
        <f t="shared" si="78"/>
        <v>8372.2999999999993</v>
      </c>
      <c r="N246" s="55">
        <f t="shared" si="78"/>
        <v>8372.2999999999993</v>
      </c>
      <c r="O246" s="124">
        <f t="shared" si="78"/>
        <v>124156.3</v>
      </c>
    </row>
    <row r="247" spans="1:15" s="60" customFormat="1" ht="18.75" customHeight="1">
      <c r="A247" s="223"/>
      <c r="B247" s="224"/>
      <c r="C247" s="227" t="s">
        <v>142</v>
      </c>
      <c r="D247" s="222">
        <v>1164.5999999999999</v>
      </c>
      <c r="E247" s="222">
        <v>20048</v>
      </c>
      <c r="F247" s="221">
        <v>22172</v>
      </c>
      <c r="G247" s="222">
        <v>25553.4</v>
      </c>
      <c r="H247" s="222">
        <v>6678.4</v>
      </c>
      <c r="I247" s="222">
        <v>6678.4</v>
      </c>
      <c r="J247" s="222">
        <v>8372.2999999999993</v>
      </c>
      <c r="K247" s="222">
        <v>8372.2999999999993</v>
      </c>
      <c r="L247" s="222">
        <v>8372.2999999999993</v>
      </c>
      <c r="M247" s="222">
        <v>8372.2999999999993</v>
      </c>
      <c r="N247" s="222">
        <v>8372.2999999999993</v>
      </c>
      <c r="O247" s="217">
        <f>D247+E247+F247+G247+H247+I247+J247+K247+L247+M247+N247</f>
        <v>124156.3</v>
      </c>
    </row>
    <row r="248" spans="1:15" ht="43.5" customHeight="1">
      <c r="A248" s="223"/>
      <c r="B248" s="224"/>
      <c r="C248" s="227"/>
      <c r="D248" s="222"/>
      <c r="E248" s="222"/>
      <c r="F248" s="221"/>
      <c r="G248" s="222"/>
      <c r="H248" s="222"/>
      <c r="I248" s="222"/>
      <c r="J248" s="222"/>
      <c r="K248" s="222"/>
      <c r="L248" s="222"/>
      <c r="M248" s="222"/>
      <c r="N248" s="222"/>
      <c r="O248" s="217"/>
    </row>
    <row r="249" spans="1:15" s="56" customFormat="1" ht="13.5" customHeight="1">
      <c r="A249" s="223" t="s">
        <v>170</v>
      </c>
      <c r="B249" s="224" t="s">
        <v>171</v>
      </c>
      <c r="C249" s="227" t="s">
        <v>127</v>
      </c>
      <c r="D249" s="235" t="s">
        <v>135</v>
      </c>
      <c r="E249" s="235" t="s">
        <v>128</v>
      </c>
      <c r="F249" s="236" t="s">
        <v>128</v>
      </c>
      <c r="G249" s="237" t="s">
        <v>128</v>
      </c>
      <c r="H249" s="237" t="s">
        <v>128</v>
      </c>
      <c r="I249" s="237" t="s">
        <v>128</v>
      </c>
      <c r="J249" s="237" t="s">
        <v>128</v>
      </c>
      <c r="K249" s="237" t="s">
        <v>128</v>
      </c>
      <c r="L249" s="237" t="s">
        <v>128</v>
      </c>
      <c r="M249" s="237" t="s">
        <v>128</v>
      </c>
      <c r="N249" s="237" t="s">
        <v>128</v>
      </c>
      <c r="O249" s="238" t="s">
        <v>135</v>
      </c>
    </row>
    <row r="250" spans="1:15" s="56" customFormat="1" ht="12" customHeight="1">
      <c r="A250" s="223"/>
      <c r="B250" s="224"/>
      <c r="C250" s="227"/>
      <c r="D250" s="235"/>
      <c r="E250" s="235"/>
      <c r="F250" s="236"/>
      <c r="G250" s="237"/>
      <c r="H250" s="237"/>
      <c r="I250" s="237"/>
      <c r="J250" s="237"/>
      <c r="K250" s="237"/>
      <c r="L250" s="237"/>
      <c r="M250" s="237"/>
      <c r="N250" s="237"/>
      <c r="O250" s="238"/>
    </row>
    <row r="251" spans="1:15" s="56" customFormat="1" ht="13.9" customHeight="1">
      <c r="A251" s="223"/>
      <c r="B251" s="224"/>
      <c r="C251" s="227"/>
      <c r="D251" s="235"/>
      <c r="E251" s="235"/>
      <c r="F251" s="236"/>
      <c r="G251" s="237"/>
      <c r="H251" s="237"/>
      <c r="I251" s="237"/>
      <c r="J251" s="237"/>
      <c r="K251" s="237"/>
      <c r="L251" s="237"/>
      <c r="M251" s="237"/>
      <c r="N251" s="237"/>
      <c r="O251" s="238"/>
    </row>
    <row r="252" spans="1:15" s="58" customFormat="1" ht="14.25">
      <c r="A252" s="223"/>
      <c r="B252" s="224"/>
      <c r="C252" s="227"/>
      <c r="D252" s="235"/>
      <c r="E252" s="235"/>
      <c r="F252" s="236"/>
      <c r="G252" s="237"/>
      <c r="H252" s="237"/>
      <c r="I252" s="237"/>
      <c r="J252" s="237"/>
      <c r="K252" s="237"/>
      <c r="L252" s="237"/>
      <c r="M252" s="237"/>
      <c r="N252" s="237"/>
      <c r="O252" s="238"/>
    </row>
    <row r="253" spans="1:15" s="37" customFormat="1" ht="5.25" hidden="1" customHeight="1">
      <c r="A253" s="223"/>
      <c r="B253" s="224"/>
      <c r="C253" s="227"/>
      <c r="D253" s="235"/>
      <c r="E253" s="235"/>
      <c r="F253" s="236"/>
      <c r="G253" s="237"/>
      <c r="H253" s="237"/>
      <c r="I253" s="237"/>
      <c r="J253" s="237"/>
      <c r="K253" s="237"/>
      <c r="L253" s="237"/>
      <c r="M253" s="237"/>
      <c r="N253" s="237"/>
      <c r="O253" s="238"/>
    </row>
    <row r="254" spans="1:15" s="37" customFormat="1" ht="1.5" hidden="1" customHeight="1">
      <c r="A254" s="223"/>
      <c r="B254" s="224"/>
      <c r="C254" s="227"/>
      <c r="D254" s="235"/>
      <c r="E254" s="235"/>
      <c r="F254" s="236"/>
      <c r="G254" s="237"/>
      <c r="H254" s="237"/>
      <c r="I254" s="237"/>
      <c r="J254" s="237"/>
      <c r="K254" s="237"/>
      <c r="L254" s="237"/>
      <c r="M254" s="237"/>
      <c r="N254" s="237"/>
      <c r="O254" s="238"/>
    </row>
    <row r="255" spans="1:15" s="2" customFormat="1" ht="10.7" customHeight="1">
      <c r="A255" s="223"/>
      <c r="B255" s="224"/>
      <c r="C255" s="227"/>
      <c r="D255" s="235"/>
      <c r="E255" s="235"/>
      <c r="F255" s="236"/>
      <c r="G255" s="237"/>
      <c r="H255" s="237"/>
      <c r="I255" s="237"/>
      <c r="J255" s="237"/>
      <c r="K255" s="237"/>
      <c r="L255" s="237"/>
      <c r="M255" s="237"/>
      <c r="N255" s="237"/>
      <c r="O255" s="238"/>
    </row>
    <row r="256" spans="1:15" s="84" customFormat="1" ht="69" customHeight="1">
      <c r="A256" s="81" t="s">
        <v>193</v>
      </c>
      <c r="B256" s="82" t="s">
        <v>172</v>
      </c>
      <c r="C256" s="83" t="s">
        <v>127</v>
      </c>
      <c r="D256" s="57" t="s">
        <v>135</v>
      </c>
      <c r="E256" s="57" t="s">
        <v>135</v>
      </c>
      <c r="F256" s="127" t="s">
        <v>135</v>
      </c>
      <c r="G256" s="112" t="s">
        <v>135</v>
      </c>
      <c r="H256" s="112" t="s">
        <v>135</v>
      </c>
      <c r="I256" s="112" t="s">
        <v>135</v>
      </c>
      <c r="J256" s="80" t="s">
        <v>135</v>
      </c>
      <c r="K256" s="80" t="s">
        <v>135</v>
      </c>
      <c r="L256" s="80" t="s">
        <v>135</v>
      </c>
      <c r="M256" s="80" t="s">
        <v>135</v>
      </c>
      <c r="N256" s="80" t="s">
        <v>135</v>
      </c>
      <c r="O256" s="145" t="s">
        <v>135</v>
      </c>
    </row>
    <row r="257" spans="1:15" s="56" customFormat="1" ht="18.75" customHeight="1">
      <c r="A257" s="223" t="s">
        <v>80</v>
      </c>
      <c r="B257" s="224" t="s">
        <v>173</v>
      </c>
      <c r="C257" s="68" t="s">
        <v>17</v>
      </c>
      <c r="D257" s="55">
        <f t="shared" ref="D257:H257" si="79">D258+D262</f>
        <v>352071.37</v>
      </c>
      <c r="E257" s="55">
        <f t="shared" si="79"/>
        <v>393324.39999999997</v>
      </c>
      <c r="F257" s="126">
        <f t="shared" si="79"/>
        <v>404530.08</v>
      </c>
      <c r="G257" s="107">
        <f t="shared" si="79"/>
        <v>459001.5</v>
      </c>
      <c r="H257" s="107">
        <f t="shared" si="79"/>
        <v>452640.4</v>
      </c>
      <c r="I257" s="107">
        <f t="shared" ref="I257" si="80">I262</f>
        <v>448131.7</v>
      </c>
      <c r="J257" s="55">
        <f>J258+J262</f>
        <v>447101.2</v>
      </c>
      <c r="K257" s="180">
        <f t="shared" ref="K257:N257" si="81">K258+K262</f>
        <v>447101.2</v>
      </c>
      <c r="L257" s="180">
        <f t="shared" si="81"/>
        <v>447101.2</v>
      </c>
      <c r="M257" s="180">
        <f t="shared" si="81"/>
        <v>447101.2</v>
      </c>
      <c r="N257" s="180">
        <f t="shared" si="81"/>
        <v>447101.2</v>
      </c>
      <c r="O257" s="177">
        <f>O258+O262</f>
        <v>4745205.45</v>
      </c>
    </row>
    <row r="258" spans="1:15" s="56" customFormat="1">
      <c r="A258" s="223"/>
      <c r="B258" s="224"/>
      <c r="C258" s="69" t="s">
        <v>139</v>
      </c>
      <c r="D258" s="55">
        <f t="shared" ref="D258:O258" si="82">D259</f>
        <v>9500</v>
      </c>
      <c r="E258" s="55">
        <f t="shared" si="82"/>
        <v>10914.7</v>
      </c>
      <c r="F258" s="126">
        <f t="shared" si="82"/>
        <v>7520</v>
      </c>
      <c r="G258" s="107">
        <f t="shared" si="82"/>
        <v>20680</v>
      </c>
      <c r="H258" s="107">
        <f t="shared" si="82"/>
        <v>15980</v>
      </c>
      <c r="I258" s="107" t="s">
        <v>128</v>
      </c>
      <c r="J258" s="163">
        <f t="shared" si="82"/>
        <v>15980</v>
      </c>
      <c r="K258" s="163">
        <f t="shared" si="82"/>
        <v>15980</v>
      </c>
      <c r="L258" s="163">
        <f t="shared" si="82"/>
        <v>15980</v>
      </c>
      <c r="M258" s="163">
        <f t="shared" si="82"/>
        <v>15980</v>
      </c>
      <c r="N258" s="163">
        <f t="shared" si="82"/>
        <v>15980</v>
      </c>
      <c r="O258" s="177">
        <f t="shared" si="82"/>
        <v>144494.70000000001</v>
      </c>
    </row>
    <row r="259" spans="1:15" s="56" customFormat="1" ht="18.75" customHeight="1">
      <c r="A259" s="223"/>
      <c r="B259" s="224"/>
      <c r="C259" s="234" t="s">
        <v>142</v>
      </c>
      <c r="D259" s="222">
        <f>D286</f>
        <v>9500</v>
      </c>
      <c r="E259" s="222">
        <f t="shared" ref="E259:H259" si="83">E299</f>
        <v>10914.7</v>
      </c>
      <c r="F259" s="221">
        <f t="shared" si="83"/>
        <v>7520</v>
      </c>
      <c r="G259" s="222">
        <f t="shared" si="83"/>
        <v>20680</v>
      </c>
      <c r="H259" s="222">
        <f t="shared" si="83"/>
        <v>15980</v>
      </c>
      <c r="I259" s="222" t="s">
        <v>128</v>
      </c>
      <c r="J259" s="222">
        <f>J298</f>
        <v>15980</v>
      </c>
      <c r="K259" s="222">
        <f t="shared" ref="K259:N259" si="84">K298</f>
        <v>15980</v>
      </c>
      <c r="L259" s="222">
        <f t="shared" si="84"/>
        <v>15980</v>
      </c>
      <c r="M259" s="222">
        <f t="shared" si="84"/>
        <v>15980</v>
      </c>
      <c r="N259" s="222">
        <f t="shared" si="84"/>
        <v>15980</v>
      </c>
      <c r="O259" s="217">
        <f>D259+E259+F259+G259+H259+J259+K259+L259+M259+N259</f>
        <v>144494.70000000001</v>
      </c>
    </row>
    <row r="260" spans="1:15" s="58" customFormat="1" ht="42" customHeight="1">
      <c r="A260" s="223"/>
      <c r="B260" s="224"/>
      <c r="C260" s="234"/>
      <c r="D260" s="222"/>
      <c r="E260" s="222"/>
      <c r="F260" s="221"/>
      <c r="G260" s="222"/>
      <c r="H260" s="222"/>
      <c r="I260" s="222"/>
      <c r="J260" s="222"/>
      <c r="K260" s="222"/>
      <c r="L260" s="222"/>
      <c r="M260" s="222"/>
      <c r="N260" s="222"/>
      <c r="O260" s="217"/>
    </row>
    <row r="261" spans="1:15" s="58" customFormat="1" ht="37.5" hidden="1" customHeight="1">
      <c r="A261" s="223"/>
      <c r="B261" s="224"/>
      <c r="C261" s="85" t="s">
        <v>130</v>
      </c>
      <c r="D261" s="57">
        <v>0</v>
      </c>
      <c r="E261" s="57">
        <v>0</v>
      </c>
      <c r="F261" s="127">
        <v>0</v>
      </c>
      <c r="G261" s="111">
        <v>0</v>
      </c>
      <c r="H261" s="111">
        <v>0</v>
      </c>
      <c r="I261" s="111">
        <v>0</v>
      </c>
      <c r="J261" s="57">
        <v>0</v>
      </c>
      <c r="K261" s="57">
        <v>0</v>
      </c>
      <c r="L261" s="57">
        <v>0</v>
      </c>
      <c r="M261" s="57">
        <v>0</v>
      </c>
      <c r="N261" s="57">
        <v>0</v>
      </c>
      <c r="O261" s="179">
        <v>0</v>
      </c>
    </row>
    <row r="262" spans="1:15" s="60" customFormat="1">
      <c r="A262" s="223"/>
      <c r="B262" s="224"/>
      <c r="C262" s="68" t="s">
        <v>129</v>
      </c>
      <c r="D262" s="55">
        <f t="shared" ref="D262:O262" si="85">D264+D265</f>
        <v>342571.37</v>
      </c>
      <c r="E262" s="55">
        <f t="shared" si="85"/>
        <v>382409.69999999995</v>
      </c>
      <c r="F262" s="126">
        <f t="shared" si="85"/>
        <v>397010.08</v>
      </c>
      <c r="G262" s="176">
        <f t="shared" si="85"/>
        <v>438321.5</v>
      </c>
      <c r="H262" s="107">
        <f t="shared" si="85"/>
        <v>436660.4</v>
      </c>
      <c r="I262" s="107">
        <f t="shared" si="85"/>
        <v>448131.7</v>
      </c>
      <c r="J262" s="176">
        <f t="shared" si="85"/>
        <v>431121.2</v>
      </c>
      <c r="K262" s="176">
        <f t="shared" si="85"/>
        <v>431121.2</v>
      </c>
      <c r="L262" s="176">
        <f t="shared" si="85"/>
        <v>431121.2</v>
      </c>
      <c r="M262" s="176">
        <f t="shared" si="85"/>
        <v>431121.2</v>
      </c>
      <c r="N262" s="176">
        <f t="shared" si="85"/>
        <v>431121.2</v>
      </c>
      <c r="O262" s="177">
        <f t="shared" si="85"/>
        <v>4600710.75</v>
      </c>
    </row>
    <row r="263" spans="1:15" s="60" customFormat="1">
      <c r="A263" s="223"/>
      <c r="B263" s="224"/>
      <c r="C263" s="68" t="s">
        <v>126</v>
      </c>
      <c r="D263" s="57"/>
      <c r="E263" s="57"/>
      <c r="F263" s="127"/>
      <c r="G263" s="178"/>
      <c r="H263" s="111"/>
      <c r="I263" s="111"/>
      <c r="J263" s="178"/>
      <c r="K263" s="178"/>
      <c r="L263" s="178"/>
      <c r="M263" s="178"/>
      <c r="N263" s="178"/>
      <c r="O263" s="179"/>
    </row>
    <row r="264" spans="1:15" ht="37.5">
      <c r="A264" s="223"/>
      <c r="B264" s="224"/>
      <c r="C264" s="68" t="s">
        <v>127</v>
      </c>
      <c r="D264" s="55">
        <f>D272+D280+D291</f>
        <v>140142.97</v>
      </c>
      <c r="E264" s="55">
        <f t="shared" ref="E264:H264" si="86">E272+E280+E291+E301</f>
        <v>165012.69999999998</v>
      </c>
      <c r="F264" s="126">
        <f t="shared" si="86"/>
        <v>167267.08000000002</v>
      </c>
      <c r="G264" s="176">
        <f t="shared" si="86"/>
        <v>192069.5</v>
      </c>
      <c r="H264" s="176">
        <f t="shared" si="86"/>
        <v>175385.4</v>
      </c>
      <c r="I264" s="176">
        <f t="shared" ref="I264" si="87">I272+I280+I291</f>
        <v>174578.7</v>
      </c>
      <c r="J264" s="177">
        <f>J272+J280+J291+J300</f>
        <v>185167.2</v>
      </c>
      <c r="K264" s="177">
        <f t="shared" ref="K264:N264" si="88">K272+K280+K291+K300</f>
        <v>185167.2</v>
      </c>
      <c r="L264" s="177">
        <f t="shared" si="88"/>
        <v>185167.2</v>
      </c>
      <c r="M264" s="177">
        <f t="shared" si="88"/>
        <v>185167.2</v>
      </c>
      <c r="N264" s="177">
        <f t="shared" si="88"/>
        <v>185167.2</v>
      </c>
      <c r="O264" s="177">
        <f>D264+E264+F264+G264+H264+I264+J264+K264+L264+M264+N264</f>
        <v>1940292.3499999999</v>
      </c>
    </row>
    <row r="265" spans="1:15" ht="37.5">
      <c r="A265" s="223"/>
      <c r="B265" s="224"/>
      <c r="C265" s="54" t="s">
        <v>130</v>
      </c>
      <c r="D265" s="55">
        <f t="shared" ref="D265:N265" si="89">D292</f>
        <v>202428.4</v>
      </c>
      <c r="E265" s="55">
        <f t="shared" si="89"/>
        <v>217397</v>
      </c>
      <c r="F265" s="126">
        <f t="shared" si="89"/>
        <v>229743</v>
      </c>
      <c r="G265" s="176">
        <f t="shared" si="89"/>
        <v>246252</v>
      </c>
      <c r="H265" s="176">
        <f t="shared" si="89"/>
        <v>261275</v>
      </c>
      <c r="I265" s="176">
        <f t="shared" si="89"/>
        <v>273553</v>
      </c>
      <c r="J265" s="176">
        <f t="shared" si="89"/>
        <v>245954</v>
      </c>
      <c r="K265" s="176">
        <f t="shared" si="89"/>
        <v>245954</v>
      </c>
      <c r="L265" s="176">
        <f t="shared" si="89"/>
        <v>245954</v>
      </c>
      <c r="M265" s="176">
        <f t="shared" si="89"/>
        <v>245954</v>
      </c>
      <c r="N265" s="176">
        <f t="shared" si="89"/>
        <v>245954</v>
      </c>
      <c r="O265" s="177">
        <f>D265+E265+F265+G265+H265+I265+J265+K265+L265+M265+N265</f>
        <v>2660418.4</v>
      </c>
    </row>
    <row r="266" spans="1:15" s="56" customFormat="1" ht="18.75" hidden="1" customHeight="1">
      <c r="A266" s="86"/>
      <c r="B266" s="72"/>
      <c r="C266" s="64" t="s">
        <v>20</v>
      </c>
      <c r="D266" s="57">
        <v>0</v>
      </c>
      <c r="E266" s="57">
        <v>0</v>
      </c>
      <c r="F266" s="129">
        <v>0</v>
      </c>
      <c r="G266" s="63">
        <v>0</v>
      </c>
      <c r="H266" s="63">
        <v>0</v>
      </c>
      <c r="I266" s="63"/>
      <c r="J266" s="178"/>
      <c r="K266" s="178"/>
      <c r="L266" s="178"/>
      <c r="M266" s="178"/>
      <c r="N266" s="178"/>
      <c r="O266" s="123">
        <v>0</v>
      </c>
    </row>
    <row r="267" spans="1:15" s="56" customFormat="1" ht="37.5" hidden="1" customHeight="1">
      <c r="A267" s="87"/>
      <c r="B267" s="72"/>
      <c r="C267" s="64" t="s">
        <v>21</v>
      </c>
      <c r="D267" s="57">
        <v>0</v>
      </c>
      <c r="E267" s="57">
        <v>0</v>
      </c>
      <c r="F267" s="129">
        <v>0</v>
      </c>
      <c r="G267" s="63">
        <v>0</v>
      </c>
      <c r="H267" s="63">
        <v>0</v>
      </c>
      <c r="I267" s="63"/>
      <c r="J267" s="178"/>
      <c r="K267" s="178"/>
      <c r="L267" s="178"/>
      <c r="M267" s="178"/>
      <c r="N267" s="178"/>
      <c r="O267" s="123">
        <v>0</v>
      </c>
    </row>
    <row r="268" spans="1:15" s="56" customFormat="1" ht="18.75" customHeight="1">
      <c r="A268" s="223" t="s">
        <v>82</v>
      </c>
      <c r="B268" s="224" t="s">
        <v>174</v>
      </c>
      <c r="C268" s="54" t="s">
        <v>17</v>
      </c>
      <c r="D268" s="55">
        <f t="shared" ref="D268:O268" si="90">D271</f>
        <v>49295.1</v>
      </c>
      <c r="E268" s="55">
        <f t="shared" si="90"/>
        <v>62747</v>
      </c>
      <c r="F268" s="126">
        <f t="shared" si="90"/>
        <v>64847.5</v>
      </c>
      <c r="G268" s="107">
        <f t="shared" si="90"/>
        <v>62326.400000000001</v>
      </c>
      <c r="H268" s="107">
        <f t="shared" si="90"/>
        <v>63766</v>
      </c>
      <c r="I268" s="107">
        <f t="shared" si="90"/>
        <v>63979.3</v>
      </c>
      <c r="J268" s="176">
        <f t="shared" si="90"/>
        <v>57200.7</v>
      </c>
      <c r="K268" s="176">
        <f t="shared" si="90"/>
        <v>57200.7</v>
      </c>
      <c r="L268" s="176">
        <f t="shared" si="90"/>
        <v>57200.7</v>
      </c>
      <c r="M268" s="176">
        <f t="shared" si="90"/>
        <v>57200.7</v>
      </c>
      <c r="N268" s="176">
        <f t="shared" si="90"/>
        <v>57200.7</v>
      </c>
      <c r="O268" s="124">
        <f t="shared" si="90"/>
        <v>652964.79999999993</v>
      </c>
    </row>
    <row r="269" spans="1:15" s="56" customFormat="1" ht="37.5" hidden="1" customHeight="1">
      <c r="A269" s="223"/>
      <c r="B269" s="224"/>
      <c r="C269" s="54" t="s">
        <v>141</v>
      </c>
      <c r="D269" s="57">
        <v>0</v>
      </c>
      <c r="E269" s="57">
        <v>0</v>
      </c>
      <c r="F269" s="127">
        <v>0</v>
      </c>
      <c r="G269" s="111">
        <v>0</v>
      </c>
      <c r="H269" s="111">
        <v>0</v>
      </c>
      <c r="I269" s="111">
        <v>0</v>
      </c>
      <c r="J269" s="178">
        <v>0</v>
      </c>
      <c r="K269" s="178">
        <v>0</v>
      </c>
      <c r="L269" s="178">
        <v>0</v>
      </c>
      <c r="M269" s="178">
        <v>0</v>
      </c>
      <c r="N269" s="178">
        <v>0</v>
      </c>
      <c r="O269" s="145">
        <v>0</v>
      </c>
    </row>
    <row r="270" spans="1:15" s="58" customFormat="1" ht="37.5" hidden="1" customHeight="1">
      <c r="A270" s="223"/>
      <c r="B270" s="224"/>
      <c r="C270" s="54" t="s">
        <v>127</v>
      </c>
      <c r="D270" s="57">
        <v>0</v>
      </c>
      <c r="E270" s="57">
        <v>0</v>
      </c>
      <c r="F270" s="127">
        <v>0</v>
      </c>
      <c r="G270" s="111">
        <v>0</v>
      </c>
      <c r="H270" s="111">
        <v>0</v>
      </c>
      <c r="I270" s="111">
        <v>0</v>
      </c>
      <c r="J270" s="178">
        <v>0</v>
      </c>
      <c r="K270" s="178">
        <v>0</v>
      </c>
      <c r="L270" s="178">
        <v>0</v>
      </c>
      <c r="M270" s="178">
        <v>0</v>
      </c>
      <c r="N270" s="178">
        <v>0</v>
      </c>
      <c r="O270" s="145">
        <v>0</v>
      </c>
    </row>
    <row r="271" spans="1:15" s="60" customFormat="1">
      <c r="A271" s="223"/>
      <c r="B271" s="224"/>
      <c r="C271" s="61" t="s">
        <v>129</v>
      </c>
      <c r="D271" s="55">
        <f t="shared" ref="D271:O271" si="91">D272</f>
        <v>49295.1</v>
      </c>
      <c r="E271" s="55">
        <f t="shared" si="91"/>
        <v>62747</v>
      </c>
      <c r="F271" s="126">
        <f t="shared" si="91"/>
        <v>64847.5</v>
      </c>
      <c r="G271" s="107">
        <f t="shared" si="91"/>
        <v>62326.400000000001</v>
      </c>
      <c r="H271" s="107">
        <f t="shared" si="91"/>
        <v>63766</v>
      </c>
      <c r="I271" s="107">
        <f t="shared" si="91"/>
        <v>63979.3</v>
      </c>
      <c r="J271" s="176">
        <f t="shared" si="91"/>
        <v>57200.7</v>
      </c>
      <c r="K271" s="176">
        <f t="shared" si="91"/>
        <v>57200.7</v>
      </c>
      <c r="L271" s="176">
        <f t="shared" si="91"/>
        <v>57200.7</v>
      </c>
      <c r="M271" s="176">
        <f t="shared" si="91"/>
        <v>57200.7</v>
      </c>
      <c r="N271" s="176">
        <f t="shared" si="91"/>
        <v>57200.7</v>
      </c>
      <c r="O271" s="124">
        <f t="shared" si="91"/>
        <v>652964.79999999993</v>
      </c>
    </row>
    <row r="272" spans="1:15" s="60" customFormat="1" ht="18.75" customHeight="1">
      <c r="A272" s="223"/>
      <c r="B272" s="224"/>
      <c r="C272" s="227" t="s">
        <v>142</v>
      </c>
      <c r="D272" s="222">
        <v>49295.1</v>
      </c>
      <c r="E272" s="222">
        <v>62747</v>
      </c>
      <c r="F272" s="221">
        <v>64847.5</v>
      </c>
      <c r="G272" s="222">
        <v>62326.400000000001</v>
      </c>
      <c r="H272" s="222">
        <v>63766</v>
      </c>
      <c r="I272" s="222">
        <v>63979.3</v>
      </c>
      <c r="J272" s="222">
        <v>57200.7</v>
      </c>
      <c r="K272" s="222">
        <v>57200.7</v>
      </c>
      <c r="L272" s="222">
        <v>57200.7</v>
      </c>
      <c r="M272" s="222">
        <v>57200.7</v>
      </c>
      <c r="N272" s="222">
        <v>57200.7</v>
      </c>
      <c r="O272" s="217">
        <f>D272+E272+F272+G272+H272+I272+J272+K272+L272+M272+N272</f>
        <v>652964.79999999993</v>
      </c>
    </row>
    <row r="273" spans="1:15" ht="45.75" customHeight="1">
      <c r="A273" s="223"/>
      <c r="B273" s="224"/>
      <c r="C273" s="227"/>
      <c r="D273" s="222"/>
      <c r="E273" s="222"/>
      <c r="F273" s="221"/>
      <c r="G273" s="222"/>
      <c r="H273" s="222"/>
      <c r="I273" s="222"/>
      <c r="J273" s="222"/>
      <c r="K273" s="222"/>
      <c r="L273" s="222"/>
      <c r="M273" s="222"/>
      <c r="N273" s="222"/>
      <c r="O273" s="217"/>
    </row>
    <row r="274" spans="1:15" s="56" customFormat="1" hidden="1">
      <c r="A274" s="223"/>
      <c r="B274" s="224"/>
      <c r="C274" s="65" t="s">
        <v>20</v>
      </c>
      <c r="D274" s="57">
        <v>0</v>
      </c>
      <c r="E274" s="57">
        <v>0</v>
      </c>
      <c r="F274" s="129">
        <v>0</v>
      </c>
      <c r="G274" s="63">
        <v>0</v>
      </c>
      <c r="H274" s="63">
        <v>0</v>
      </c>
      <c r="I274" s="63"/>
      <c r="J274" s="178"/>
      <c r="K274" s="178"/>
      <c r="L274" s="178"/>
      <c r="M274" s="178"/>
      <c r="N274" s="178"/>
      <c r="O274" s="123">
        <v>0</v>
      </c>
    </row>
    <row r="275" spans="1:15" s="56" customFormat="1" ht="37.5" hidden="1">
      <c r="A275" s="223"/>
      <c r="B275" s="224"/>
      <c r="C275" s="54" t="s">
        <v>21</v>
      </c>
      <c r="D275" s="57">
        <v>0</v>
      </c>
      <c r="E275" s="57">
        <v>0</v>
      </c>
      <c r="F275" s="129">
        <v>0</v>
      </c>
      <c r="G275" s="63">
        <v>0</v>
      </c>
      <c r="H275" s="63">
        <v>0</v>
      </c>
      <c r="I275" s="63"/>
      <c r="J275" s="178"/>
      <c r="K275" s="178"/>
      <c r="L275" s="178"/>
      <c r="M275" s="178"/>
      <c r="N275" s="178"/>
      <c r="O275" s="123">
        <v>0</v>
      </c>
    </row>
    <row r="276" spans="1:15" s="56" customFormat="1" ht="18.75" customHeight="1">
      <c r="A276" s="223" t="s">
        <v>84</v>
      </c>
      <c r="B276" s="224" t="s">
        <v>175</v>
      </c>
      <c r="C276" s="54" t="s">
        <v>17</v>
      </c>
      <c r="D276" s="55">
        <f t="shared" ref="D276:O276" si="92">D279</f>
        <v>2376.8000000000002</v>
      </c>
      <c r="E276" s="55">
        <f t="shared" si="92"/>
        <v>2550.5</v>
      </c>
      <c r="F276" s="126">
        <f t="shared" si="92"/>
        <v>2670.5</v>
      </c>
      <c r="G276" s="107">
        <f t="shared" si="92"/>
        <v>3874.9</v>
      </c>
      <c r="H276" s="107">
        <f t="shared" si="92"/>
        <v>2861.2</v>
      </c>
      <c r="I276" s="107">
        <f t="shared" si="92"/>
        <v>2861.2</v>
      </c>
      <c r="J276" s="176">
        <f t="shared" si="92"/>
        <v>2670.5</v>
      </c>
      <c r="K276" s="176">
        <f t="shared" si="92"/>
        <v>2670.5</v>
      </c>
      <c r="L276" s="176">
        <f t="shared" si="92"/>
        <v>2670.5</v>
      </c>
      <c r="M276" s="176">
        <f t="shared" si="92"/>
        <v>2670.5</v>
      </c>
      <c r="N276" s="176">
        <f t="shared" si="92"/>
        <v>2670.5</v>
      </c>
      <c r="O276" s="124">
        <f t="shared" si="92"/>
        <v>30547.600000000002</v>
      </c>
    </row>
    <row r="277" spans="1:15" s="56" customFormat="1" ht="37.5" hidden="1" customHeight="1">
      <c r="A277" s="223"/>
      <c r="B277" s="224"/>
      <c r="C277" s="54" t="s">
        <v>141</v>
      </c>
      <c r="D277" s="55">
        <v>0</v>
      </c>
      <c r="E277" s="55">
        <v>0</v>
      </c>
      <c r="F277" s="126">
        <v>0</v>
      </c>
      <c r="G277" s="107">
        <v>0</v>
      </c>
      <c r="H277" s="107">
        <v>0</v>
      </c>
      <c r="I277" s="107">
        <v>0</v>
      </c>
      <c r="J277" s="176">
        <v>0</v>
      </c>
      <c r="K277" s="176">
        <v>0</v>
      </c>
      <c r="L277" s="176">
        <v>0</v>
      </c>
      <c r="M277" s="176">
        <v>0</v>
      </c>
      <c r="N277" s="176">
        <v>0</v>
      </c>
      <c r="O277" s="124">
        <v>0</v>
      </c>
    </row>
    <row r="278" spans="1:15" s="58" customFormat="1" ht="37.5" hidden="1" customHeight="1">
      <c r="A278" s="223"/>
      <c r="B278" s="224"/>
      <c r="C278" s="54" t="s">
        <v>127</v>
      </c>
      <c r="D278" s="55">
        <v>0</v>
      </c>
      <c r="E278" s="55">
        <v>0</v>
      </c>
      <c r="F278" s="126">
        <v>0</v>
      </c>
      <c r="G278" s="107">
        <v>0</v>
      </c>
      <c r="H278" s="107">
        <v>0</v>
      </c>
      <c r="I278" s="107">
        <v>0</v>
      </c>
      <c r="J278" s="176">
        <v>0</v>
      </c>
      <c r="K278" s="176">
        <v>0</v>
      </c>
      <c r="L278" s="176">
        <v>0</v>
      </c>
      <c r="M278" s="176">
        <v>0</v>
      </c>
      <c r="N278" s="176">
        <v>0</v>
      </c>
      <c r="O278" s="124">
        <v>0</v>
      </c>
    </row>
    <row r="279" spans="1:15" s="60" customFormat="1">
      <c r="A279" s="223"/>
      <c r="B279" s="224"/>
      <c r="C279" s="61" t="s">
        <v>129</v>
      </c>
      <c r="D279" s="55">
        <f t="shared" ref="D279:O279" si="93">D280</f>
        <v>2376.8000000000002</v>
      </c>
      <c r="E279" s="55">
        <f t="shared" si="93"/>
        <v>2550.5</v>
      </c>
      <c r="F279" s="126">
        <f t="shared" si="93"/>
        <v>2670.5</v>
      </c>
      <c r="G279" s="107">
        <f t="shared" si="93"/>
        <v>3874.9</v>
      </c>
      <c r="H279" s="107">
        <f t="shared" si="93"/>
        <v>2861.2</v>
      </c>
      <c r="I279" s="107">
        <f t="shared" si="93"/>
        <v>2861.2</v>
      </c>
      <c r="J279" s="176">
        <f t="shared" si="93"/>
        <v>2670.5</v>
      </c>
      <c r="K279" s="176">
        <f t="shared" si="93"/>
        <v>2670.5</v>
      </c>
      <c r="L279" s="176">
        <f t="shared" si="93"/>
        <v>2670.5</v>
      </c>
      <c r="M279" s="176">
        <f t="shared" si="93"/>
        <v>2670.5</v>
      </c>
      <c r="N279" s="176">
        <f t="shared" si="93"/>
        <v>2670.5</v>
      </c>
      <c r="O279" s="124">
        <f t="shared" si="93"/>
        <v>30547.600000000002</v>
      </c>
    </row>
    <row r="280" spans="1:15" s="60" customFormat="1" ht="18.75" customHeight="1">
      <c r="A280" s="223"/>
      <c r="B280" s="224"/>
      <c r="C280" s="227" t="s">
        <v>142</v>
      </c>
      <c r="D280" s="222">
        <v>2376.8000000000002</v>
      </c>
      <c r="E280" s="222">
        <v>2550.5</v>
      </c>
      <c r="F280" s="221">
        <v>2670.5</v>
      </c>
      <c r="G280" s="222">
        <v>3874.9</v>
      </c>
      <c r="H280" s="222">
        <v>2861.2</v>
      </c>
      <c r="I280" s="222">
        <v>2861.2</v>
      </c>
      <c r="J280" s="222">
        <v>2670.5</v>
      </c>
      <c r="K280" s="222">
        <v>2670.5</v>
      </c>
      <c r="L280" s="222">
        <v>2670.5</v>
      </c>
      <c r="M280" s="222">
        <v>2670.5</v>
      </c>
      <c r="N280" s="222">
        <v>2670.5</v>
      </c>
      <c r="O280" s="217">
        <f>D280+E280+F280+G280+H280+I280+J280+K280+L280+M280+N280</f>
        <v>30547.600000000002</v>
      </c>
    </row>
    <row r="281" spans="1:15" ht="45.75" customHeight="1">
      <c r="A281" s="223"/>
      <c r="B281" s="224"/>
      <c r="C281" s="227"/>
      <c r="D281" s="222"/>
      <c r="E281" s="222"/>
      <c r="F281" s="221"/>
      <c r="G281" s="222"/>
      <c r="H281" s="222"/>
      <c r="I281" s="222"/>
      <c r="J281" s="222"/>
      <c r="K281" s="222"/>
      <c r="L281" s="222"/>
      <c r="M281" s="222"/>
      <c r="N281" s="222"/>
      <c r="O281" s="217"/>
    </row>
    <row r="282" spans="1:15" s="56" customFormat="1" hidden="1">
      <c r="A282" s="223"/>
      <c r="B282" s="224"/>
      <c r="C282" s="65" t="s">
        <v>20</v>
      </c>
      <c r="D282" s="57">
        <v>0</v>
      </c>
      <c r="E282" s="57">
        <v>0</v>
      </c>
      <c r="F282" s="129">
        <v>0</v>
      </c>
      <c r="G282" s="63">
        <v>0</v>
      </c>
      <c r="H282" s="63">
        <v>0</v>
      </c>
      <c r="I282" s="63"/>
      <c r="J282" s="57"/>
      <c r="K282" s="57"/>
      <c r="L282" s="57"/>
      <c r="M282" s="57"/>
      <c r="N282" s="57"/>
      <c r="O282" s="122">
        <v>0</v>
      </c>
    </row>
    <row r="283" spans="1:15" s="37" customFormat="1" ht="37.5" hidden="1">
      <c r="A283" s="223"/>
      <c r="B283" s="224"/>
      <c r="C283" s="54" t="s">
        <v>21</v>
      </c>
      <c r="D283" s="57">
        <v>0</v>
      </c>
      <c r="E283" s="57">
        <v>0</v>
      </c>
      <c r="F283" s="129">
        <v>0</v>
      </c>
      <c r="G283" s="63">
        <v>0</v>
      </c>
      <c r="H283" s="63">
        <v>0</v>
      </c>
      <c r="I283" s="63"/>
      <c r="J283" s="57"/>
      <c r="K283" s="57"/>
      <c r="L283" s="57"/>
      <c r="M283" s="57"/>
      <c r="N283" s="57"/>
      <c r="O283" s="122">
        <v>0</v>
      </c>
    </row>
    <row r="284" spans="1:15" s="37" customFormat="1" ht="18.75" customHeight="1">
      <c r="A284" s="223" t="s">
        <v>86</v>
      </c>
      <c r="B284" s="224" t="s">
        <v>176</v>
      </c>
      <c r="C284" s="54" t="s">
        <v>17</v>
      </c>
      <c r="D284" s="55">
        <f>D285+D289</f>
        <v>300399.46999999997</v>
      </c>
      <c r="E284" s="55">
        <f t="shared" ref="E284:N284" si="94">E289</f>
        <v>317001.90000000002</v>
      </c>
      <c r="F284" s="126">
        <f t="shared" si="94"/>
        <v>329012.08</v>
      </c>
      <c r="G284" s="107">
        <f t="shared" si="94"/>
        <v>370800.2</v>
      </c>
      <c r="H284" s="107">
        <f t="shared" si="94"/>
        <v>369013.2</v>
      </c>
      <c r="I284" s="107">
        <f t="shared" si="94"/>
        <v>381291.2</v>
      </c>
      <c r="J284" s="55">
        <f t="shared" si="94"/>
        <v>370230</v>
      </c>
      <c r="K284" s="55">
        <f t="shared" si="94"/>
        <v>370230</v>
      </c>
      <c r="L284" s="55">
        <f t="shared" si="94"/>
        <v>370230</v>
      </c>
      <c r="M284" s="55">
        <f t="shared" si="94"/>
        <v>370230</v>
      </c>
      <c r="N284" s="55">
        <f t="shared" si="94"/>
        <v>370230</v>
      </c>
      <c r="O284" s="124">
        <f>O285+O289</f>
        <v>3918668.05</v>
      </c>
    </row>
    <row r="285" spans="1:15" s="37" customFormat="1">
      <c r="A285" s="223"/>
      <c r="B285" s="224"/>
      <c r="C285" s="61" t="s">
        <v>139</v>
      </c>
      <c r="D285" s="55">
        <f>D286</f>
        <v>9500</v>
      </c>
      <c r="E285" s="59" t="s">
        <v>128</v>
      </c>
      <c r="F285" s="142" t="s">
        <v>128</v>
      </c>
      <c r="G285" s="110" t="s">
        <v>128</v>
      </c>
      <c r="H285" s="110" t="s">
        <v>128</v>
      </c>
      <c r="I285" s="110" t="s">
        <v>128</v>
      </c>
      <c r="J285" s="59" t="s">
        <v>128</v>
      </c>
      <c r="K285" s="59" t="s">
        <v>128</v>
      </c>
      <c r="L285" s="59" t="s">
        <v>128</v>
      </c>
      <c r="M285" s="59" t="s">
        <v>128</v>
      </c>
      <c r="N285" s="59" t="s">
        <v>128</v>
      </c>
      <c r="O285" s="124">
        <f>O286</f>
        <v>9500</v>
      </c>
    </row>
    <row r="286" spans="1:15" s="37" customFormat="1" ht="18.75" customHeight="1">
      <c r="A286" s="223"/>
      <c r="B286" s="224"/>
      <c r="C286" s="227" t="s">
        <v>142</v>
      </c>
      <c r="D286" s="222">
        <v>9500</v>
      </c>
      <c r="E286" s="232" t="s">
        <v>128</v>
      </c>
      <c r="F286" s="233" t="s">
        <v>128</v>
      </c>
      <c r="G286" s="232" t="s">
        <v>128</v>
      </c>
      <c r="H286" s="232" t="s">
        <v>128</v>
      </c>
      <c r="I286" s="232" t="s">
        <v>128</v>
      </c>
      <c r="J286" s="232" t="s">
        <v>128</v>
      </c>
      <c r="K286" s="232" t="s">
        <v>128</v>
      </c>
      <c r="L286" s="232" t="s">
        <v>128</v>
      </c>
      <c r="M286" s="232" t="s">
        <v>128</v>
      </c>
      <c r="N286" s="232" t="s">
        <v>128</v>
      </c>
      <c r="O286" s="217">
        <f>D286</f>
        <v>9500</v>
      </c>
    </row>
    <row r="287" spans="1:15" s="2" customFormat="1" ht="39.75" customHeight="1">
      <c r="A287" s="223"/>
      <c r="B287" s="224"/>
      <c r="C287" s="227"/>
      <c r="D287" s="222"/>
      <c r="E287" s="232"/>
      <c r="F287" s="233"/>
      <c r="G287" s="232"/>
      <c r="H287" s="232"/>
      <c r="I287" s="232"/>
      <c r="J287" s="232"/>
      <c r="K287" s="232"/>
      <c r="L287" s="232"/>
      <c r="M287" s="232"/>
      <c r="N287" s="232"/>
      <c r="O287" s="217"/>
    </row>
    <row r="288" spans="1:15" s="2" customFormat="1" ht="37.5" hidden="1" customHeight="1">
      <c r="A288" s="223"/>
      <c r="B288" s="224"/>
      <c r="C288" s="65" t="s">
        <v>130</v>
      </c>
      <c r="D288" s="57">
        <v>0</v>
      </c>
      <c r="E288" s="57">
        <v>0</v>
      </c>
      <c r="F288" s="127">
        <v>0</v>
      </c>
      <c r="G288" s="111">
        <v>0</v>
      </c>
      <c r="H288" s="111">
        <v>0</v>
      </c>
      <c r="I288" s="111">
        <v>0</v>
      </c>
      <c r="J288" s="57">
        <v>0</v>
      </c>
      <c r="K288" s="57">
        <v>0</v>
      </c>
      <c r="L288" s="57">
        <v>0</v>
      </c>
      <c r="M288" s="57">
        <v>0</v>
      </c>
      <c r="N288" s="57">
        <v>0</v>
      </c>
      <c r="O288" s="145">
        <v>0</v>
      </c>
    </row>
    <row r="289" spans="1:15" s="60" customFormat="1">
      <c r="A289" s="223"/>
      <c r="B289" s="224"/>
      <c r="C289" s="54" t="s">
        <v>129</v>
      </c>
      <c r="D289" s="55">
        <f t="shared" ref="D289:O289" si="95">D291+D292</f>
        <v>290899.46999999997</v>
      </c>
      <c r="E289" s="55">
        <f t="shared" si="95"/>
        <v>317001.90000000002</v>
      </c>
      <c r="F289" s="126">
        <f t="shared" si="95"/>
        <v>329012.08</v>
      </c>
      <c r="G289" s="107">
        <f t="shared" si="95"/>
        <v>370800.2</v>
      </c>
      <c r="H289" s="107">
        <f t="shared" si="95"/>
        <v>369013.2</v>
      </c>
      <c r="I289" s="107">
        <f t="shared" si="95"/>
        <v>381291.2</v>
      </c>
      <c r="J289" s="55">
        <f t="shared" si="95"/>
        <v>370230</v>
      </c>
      <c r="K289" s="55">
        <f t="shared" si="95"/>
        <v>370230</v>
      </c>
      <c r="L289" s="55">
        <f t="shared" si="95"/>
        <v>370230</v>
      </c>
      <c r="M289" s="55">
        <f t="shared" si="95"/>
        <v>370230</v>
      </c>
      <c r="N289" s="55">
        <f t="shared" si="95"/>
        <v>370230</v>
      </c>
      <c r="O289" s="124">
        <f t="shared" si="95"/>
        <v>3909168.05</v>
      </c>
    </row>
    <row r="290" spans="1:15" s="60" customFormat="1">
      <c r="A290" s="223"/>
      <c r="B290" s="224"/>
      <c r="C290" s="54" t="s">
        <v>126</v>
      </c>
      <c r="D290" s="57"/>
      <c r="E290" s="57"/>
      <c r="F290" s="127"/>
      <c r="G290" s="111"/>
      <c r="H290" s="111"/>
      <c r="I290" s="111"/>
      <c r="J290" s="57"/>
      <c r="K290" s="57"/>
      <c r="L290" s="57"/>
      <c r="M290" s="57"/>
      <c r="N290" s="57"/>
      <c r="O290" s="145"/>
    </row>
    <row r="291" spans="1:15" ht="37.5">
      <c r="A291" s="223"/>
      <c r="B291" s="224"/>
      <c r="C291" s="54" t="s">
        <v>127</v>
      </c>
      <c r="D291" s="55">
        <v>88471.07</v>
      </c>
      <c r="E291" s="55">
        <v>99604.9</v>
      </c>
      <c r="F291" s="126">
        <v>99269.08</v>
      </c>
      <c r="G291" s="107">
        <v>124548.2</v>
      </c>
      <c r="H291" s="107">
        <v>107738.2</v>
      </c>
      <c r="I291" s="107">
        <v>107738.2</v>
      </c>
      <c r="J291" s="55">
        <v>124276</v>
      </c>
      <c r="K291" s="55">
        <v>124276</v>
      </c>
      <c r="L291" s="55">
        <v>124276</v>
      </c>
      <c r="M291" s="55">
        <v>124276</v>
      </c>
      <c r="N291" s="55">
        <v>124276</v>
      </c>
      <c r="O291" s="124">
        <f>D291+E291+F291+G291+H291+I291+J291+K291+L291+M291+N291</f>
        <v>1248749.6499999999</v>
      </c>
    </row>
    <row r="292" spans="1:15" ht="37.5">
      <c r="A292" s="223"/>
      <c r="B292" s="224"/>
      <c r="C292" s="54" t="s">
        <v>130</v>
      </c>
      <c r="D292" s="55">
        <v>202428.4</v>
      </c>
      <c r="E292" s="55">
        <v>217397</v>
      </c>
      <c r="F292" s="126">
        <v>229743</v>
      </c>
      <c r="G292" s="107">
        <v>246252</v>
      </c>
      <c r="H292" s="107">
        <v>261275</v>
      </c>
      <c r="I292" s="107">
        <v>273553</v>
      </c>
      <c r="J292" s="55">
        <v>245954</v>
      </c>
      <c r="K292" s="55">
        <v>245954</v>
      </c>
      <c r="L292" s="55">
        <v>245954</v>
      </c>
      <c r="M292" s="55">
        <v>245954</v>
      </c>
      <c r="N292" s="55">
        <v>245954</v>
      </c>
      <c r="O292" s="124">
        <f>D292+E292+F292+G292+H292+I292+J292+K292+L292+M292+N292</f>
        <v>2660418.4</v>
      </c>
    </row>
    <row r="293" spans="1:15" s="56" customFormat="1" ht="12.75" hidden="1" customHeight="1">
      <c r="A293" s="223"/>
      <c r="B293" s="224"/>
      <c r="C293" s="54" t="s">
        <v>20</v>
      </c>
      <c r="D293" s="57">
        <v>0</v>
      </c>
      <c r="E293" s="57">
        <v>0</v>
      </c>
      <c r="F293" s="129">
        <v>0</v>
      </c>
      <c r="G293" s="63">
        <v>0</v>
      </c>
      <c r="H293" s="63">
        <v>0</v>
      </c>
      <c r="I293" s="63"/>
      <c r="J293" s="63"/>
      <c r="K293" s="63"/>
      <c r="L293" s="63"/>
      <c r="M293" s="63"/>
      <c r="N293" s="63"/>
      <c r="O293" s="146">
        <v>0</v>
      </c>
    </row>
    <row r="294" spans="1:15" s="56" customFormat="1" ht="37.5" hidden="1">
      <c r="A294" s="223"/>
      <c r="B294" s="224"/>
      <c r="C294" s="54" t="s">
        <v>21</v>
      </c>
      <c r="D294" s="57">
        <v>0</v>
      </c>
      <c r="E294" s="57">
        <v>0</v>
      </c>
      <c r="F294" s="129">
        <v>0</v>
      </c>
      <c r="G294" s="63">
        <v>0</v>
      </c>
      <c r="H294" s="63">
        <v>0</v>
      </c>
      <c r="I294" s="63"/>
      <c r="J294" s="63"/>
      <c r="K294" s="63"/>
      <c r="L294" s="63"/>
      <c r="M294" s="63"/>
      <c r="N294" s="63"/>
      <c r="O294" s="146">
        <v>0</v>
      </c>
    </row>
    <row r="295" spans="1:15" s="37" customFormat="1" ht="55.5" customHeight="1">
      <c r="A295" s="100" t="s">
        <v>88</v>
      </c>
      <c r="B295" s="101" t="s">
        <v>177</v>
      </c>
      <c r="C295" s="54" t="s">
        <v>127</v>
      </c>
      <c r="D295" s="59" t="s">
        <v>135</v>
      </c>
      <c r="E295" s="55" t="s">
        <v>128</v>
      </c>
      <c r="F295" s="126" t="s">
        <v>128</v>
      </c>
      <c r="G295" s="107" t="s">
        <v>128</v>
      </c>
      <c r="H295" s="107" t="s">
        <v>128</v>
      </c>
      <c r="I295" s="107" t="s">
        <v>128</v>
      </c>
      <c r="J295" s="55" t="s">
        <v>128</v>
      </c>
      <c r="K295" s="55" t="s">
        <v>128</v>
      </c>
      <c r="L295" s="55" t="s">
        <v>128</v>
      </c>
      <c r="M295" s="55" t="s">
        <v>128</v>
      </c>
      <c r="N295" s="55" t="s">
        <v>128</v>
      </c>
      <c r="O295" s="149" t="s">
        <v>135</v>
      </c>
    </row>
    <row r="296" spans="1:15" s="37" customFormat="1" ht="69" customHeight="1">
      <c r="A296" s="52" t="s">
        <v>90</v>
      </c>
      <c r="B296" s="53" t="s">
        <v>154</v>
      </c>
      <c r="C296" s="54" t="s">
        <v>127</v>
      </c>
      <c r="D296" s="59" t="s">
        <v>135</v>
      </c>
      <c r="E296" s="57" t="s">
        <v>128</v>
      </c>
      <c r="F296" s="127" t="s">
        <v>128</v>
      </c>
      <c r="G296" s="111" t="s">
        <v>128</v>
      </c>
      <c r="H296" s="111" t="s">
        <v>128</v>
      </c>
      <c r="I296" s="111" t="s">
        <v>128</v>
      </c>
      <c r="J296" s="63" t="s">
        <v>128</v>
      </c>
      <c r="K296" s="63" t="s">
        <v>128</v>
      </c>
      <c r="L296" s="63" t="s">
        <v>128</v>
      </c>
      <c r="M296" s="63" t="s">
        <v>128</v>
      </c>
      <c r="N296" s="63" t="s">
        <v>128</v>
      </c>
      <c r="O296" s="149" t="s">
        <v>135</v>
      </c>
    </row>
    <row r="297" spans="1:15" s="56" customFormat="1" ht="18.75" customHeight="1">
      <c r="A297" s="223" t="s">
        <v>178</v>
      </c>
      <c r="B297" s="224" t="s">
        <v>152</v>
      </c>
      <c r="C297" s="54" t="s">
        <v>17</v>
      </c>
      <c r="D297" s="57" t="s">
        <v>128</v>
      </c>
      <c r="E297" s="55">
        <f t="shared" ref="E297:O297" si="96">E298+E300</f>
        <v>11025</v>
      </c>
      <c r="F297" s="126">
        <f t="shared" si="96"/>
        <v>8000</v>
      </c>
      <c r="G297" s="107">
        <f t="shared" si="96"/>
        <v>22000</v>
      </c>
      <c r="H297" s="107">
        <f t="shared" si="96"/>
        <v>17000</v>
      </c>
      <c r="I297" s="111" t="s">
        <v>128</v>
      </c>
      <c r="J297" s="177">
        <f>J298+J300</f>
        <v>17000</v>
      </c>
      <c r="K297" s="177">
        <f t="shared" ref="K297:N297" si="97">K298+K300</f>
        <v>17000</v>
      </c>
      <c r="L297" s="177">
        <f t="shared" si="97"/>
        <v>17000</v>
      </c>
      <c r="M297" s="177">
        <f t="shared" si="97"/>
        <v>17000</v>
      </c>
      <c r="N297" s="177">
        <f t="shared" si="97"/>
        <v>17000</v>
      </c>
      <c r="O297" s="163">
        <f t="shared" si="96"/>
        <v>143025</v>
      </c>
    </row>
    <row r="298" spans="1:15" s="56" customFormat="1" ht="25.5" customHeight="1">
      <c r="A298" s="223"/>
      <c r="B298" s="224"/>
      <c r="C298" s="61" t="s">
        <v>139</v>
      </c>
      <c r="D298" s="57" t="s">
        <v>128</v>
      </c>
      <c r="E298" s="55">
        <f t="shared" ref="E298:N298" si="98">E299</f>
        <v>10914.7</v>
      </c>
      <c r="F298" s="126">
        <f t="shared" si="98"/>
        <v>7520</v>
      </c>
      <c r="G298" s="107">
        <f t="shared" si="98"/>
        <v>20680</v>
      </c>
      <c r="H298" s="107">
        <f t="shared" si="98"/>
        <v>15980</v>
      </c>
      <c r="I298" s="111" t="s">
        <v>128</v>
      </c>
      <c r="J298" s="177">
        <f t="shared" si="98"/>
        <v>15980</v>
      </c>
      <c r="K298" s="177">
        <f t="shared" si="98"/>
        <v>15980</v>
      </c>
      <c r="L298" s="177">
        <f t="shared" si="98"/>
        <v>15980</v>
      </c>
      <c r="M298" s="177">
        <f t="shared" si="98"/>
        <v>15980</v>
      </c>
      <c r="N298" s="177">
        <f t="shared" si="98"/>
        <v>15980</v>
      </c>
      <c r="O298" s="163">
        <f>O299</f>
        <v>134994.70000000001</v>
      </c>
    </row>
    <row r="299" spans="1:15" s="56" customFormat="1" ht="58.5" customHeight="1">
      <c r="A299" s="223"/>
      <c r="B299" s="224"/>
      <c r="C299" s="54" t="s">
        <v>142</v>
      </c>
      <c r="D299" s="57" t="s">
        <v>128</v>
      </c>
      <c r="E299" s="55">
        <v>10914.7</v>
      </c>
      <c r="F299" s="126">
        <v>7520</v>
      </c>
      <c r="G299" s="107">
        <v>20680</v>
      </c>
      <c r="H299" s="107">
        <v>15980</v>
      </c>
      <c r="I299" s="111" t="s">
        <v>128</v>
      </c>
      <c r="J299" s="177">
        <v>15980</v>
      </c>
      <c r="K299" s="177">
        <v>15980</v>
      </c>
      <c r="L299" s="177">
        <v>15980</v>
      </c>
      <c r="M299" s="177">
        <v>15980</v>
      </c>
      <c r="N299" s="177">
        <v>15980</v>
      </c>
      <c r="O299" s="163">
        <f>E299+F299+G299+H299+J299+K299+L299+M299+N299</f>
        <v>134994.70000000001</v>
      </c>
    </row>
    <row r="300" spans="1:15" s="56" customFormat="1" ht="24" customHeight="1">
      <c r="A300" s="223"/>
      <c r="B300" s="224"/>
      <c r="C300" s="73" t="s">
        <v>19</v>
      </c>
      <c r="D300" s="57" t="s">
        <v>128</v>
      </c>
      <c r="E300" s="55">
        <f t="shared" ref="E300:O300" si="99">E301</f>
        <v>110.3</v>
      </c>
      <c r="F300" s="126">
        <f t="shared" si="99"/>
        <v>480</v>
      </c>
      <c r="G300" s="107">
        <f t="shared" si="99"/>
        <v>1320</v>
      </c>
      <c r="H300" s="107">
        <f t="shared" si="99"/>
        <v>1020</v>
      </c>
      <c r="I300" s="111" t="s">
        <v>128</v>
      </c>
      <c r="J300" s="177">
        <f t="shared" si="99"/>
        <v>1020</v>
      </c>
      <c r="K300" s="177">
        <f t="shared" si="99"/>
        <v>1020</v>
      </c>
      <c r="L300" s="177">
        <f t="shared" si="99"/>
        <v>1020</v>
      </c>
      <c r="M300" s="177">
        <f t="shared" si="99"/>
        <v>1020</v>
      </c>
      <c r="N300" s="177">
        <f t="shared" si="99"/>
        <v>1020</v>
      </c>
      <c r="O300" s="163">
        <f t="shared" si="99"/>
        <v>8030.3</v>
      </c>
    </row>
    <row r="301" spans="1:15" s="56" customFormat="1" ht="64.5" customHeight="1">
      <c r="A301" s="223"/>
      <c r="B301" s="224"/>
      <c r="C301" s="54" t="s">
        <v>142</v>
      </c>
      <c r="D301" s="57" t="s">
        <v>128</v>
      </c>
      <c r="E301" s="55">
        <v>110.3</v>
      </c>
      <c r="F301" s="126">
        <v>480</v>
      </c>
      <c r="G301" s="107">
        <v>1320</v>
      </c>
      <c r="H301" s="107">
        <v>1020</v>
      </c>
      <c r="I301" s="111" t="s">
        <v>128</v>
      </c>
      <c r="J301" s="176">
        <v>1020</v>
      </c>
      <c r="K301" s="176">
        <v>1020</v>
      </c>
      <c r="L301" s="176">
        <v>1020</v>
      </c>
      <c r="M301" s="176">
        <v>1020</v>
      </c>
      <c r="N301" s="176">
        <v>1020</v>
      </c>
      <c r="O301" s="163">
        <f>E301+F301+G301+H301+J301+K301+L301+M301+N301</f>
        <v>8030.3</v>
      </c>
    </row>
    <row r="302" spans="1:15" s="56" customFormat="1" ht="18.75" customHeight="1">
      <c r="A302" s="223" t="s">
        <v>91</v>
      </c>
      <c r="B302" s="224" t="s">
        <v>179</v>
      </c>
      <c r="C302" s="54" t="s">
        <v>17</v>
      </c>
      <c r="D302" s="55">
        <f>D307+D314</f>
        <v>211042.4</v>
      </c>
      <c r="E302" s="55">
        <f t="shared" ref="E302:O302" si="100">E303+E307+E314</f>
        <v>316161.91999999998</v>
      </c>
      <c r="F302" s="126">
        <f t="shared" si="100"/>
        <v>415569.51999999996</v>
      </c>
      <c r="G302" s="125">
        <f t="shared" si="100"/>
        <v>479280.28</v>
      </c>
      <c r="H302" s="126">
        <f t="shared" si="100"/>
        <v>381326.5</v>
      </c>
      <c r="I302" s="126">
        <f t="shared" si="100"/>
        <v>381836.3</v>
      </c>
      <c r="J302" s="126">
        <f t="shared" si="100"/>
        <v>325969.21999999997</v>
      </c>
      <c r="K302" s="126">
        <f t="shared" si="100"/>
        <v>325969.21999999997</v>
      </c>
      <c r="L302" s="126">
        <f t="shared" si="100"/>
        <v>325969.21999999997</v>
      </c>
      <c r="M302" s="126">
        <f t="shared" si="100"/>
        <v>325969.21999999997</v>
      </c>
      <c r="N302" s="126">
        <f t="shared" si="100"/>
        <v>325969.21999999997</v>
      </c>
      <c r="O302" s="124">
        <f t="shared" si="100"/>
        <v>3815063.0199999996</v>
      </c>
    </row>
    <row r="303" spans="1:15" s="56" customFormat="1">
      <c r="A303" s="223"/>
      <c r="B303" s="224"/>
      <c r="C303" s="61" t="s">
        <v>139</v>
      </c>
      <c r="D303" s="88" t="s">
        <v>128</v>
      </c>
      <c r="E303" s="55">
        <f t="shared" ref="E303:O303" si="101">E305+E306</f>
        <v>5326.07</v>
      </c>
      <c r="F303" s="126">
        <f t="shared" si="101"/>
        <v>8240.9</v>
      </c>
      <c r="G303" s="125">
        <f>G306</f>
        <v>69701.100000000006</v>
      </c>
      <c r="H303" s="107">
        <f t="shared" si="101"/>
        <v>0</v>
      </c>
      <c r="I303" s="107">
        <f t="shared" si="101"/>
        <v>0</v>
      </c>
      <c r="J303" s="55">
        <f t="shared" si="101"/>
        <v>0</v>
      </c>
      <c r="K303" s="55">
        <f t="shared" si="101"/>
        <v>0</v>
      </c>
      <c r="L303" s="55">
        <f t="shared" si="101"/>
        <v>0</v>
      </c>
      <c r="M303" s="55">
        <f t="shared" si="101"/>
        <v>0</v>
      </c>
      <c r="N303" s="55">
        <f t="shared" si="101"/>
        <v>0</v>
      </c>
      <c r="O303" s="124">
        <f t="shared" si="101"/>
        <v>83268.070000000007</v>
      </c>
    </row>
    <row r="304" spans="1:15" s="56" customFormat="1">
      <c r="A304" s="223"/>
      <c r="B304" s="224"/>
      <c r="C304" s="89" t="s">
        <v>126</v>
      </c>
      <c r="D304" s="90"/>
      <c r="E304" s="55"/>
      <c r="F304" s="151"/>
      <c r="G304" s="161"/>
      <c r="H304" s="91"/>
      <c r="I304" s="91"/>
      <c r="J304" s="91"/>
      <c r="K304" s="91"/>
      <c r="L304" s="91"/>
      <c r="M304" s="91"/>
      <c r="N304" s="91"/>
      <c r="O304" s="124"/>
    </row>
    <row r="305" spans="1:15" s="58" customFormat="1" ht="37.5" customHeight="1">
      <c r="A305" s="223"/>
      <c r="B305" s="224"/>
      <c r="C305" s="92" t="s">
        <v>127</v>
      </c>
      <c r="D305" s="88" t="s">
        <v>128</v>
      </c>
      <c r="E305" s="75">
        <f t="shared" ref="E305:N305" si="102">E327</f>
        <v>690</v>
      </c>
      <c r="F305" s="141">
        <f t="shared" si="102"/>
        <v>917.2</v>
      </c>
      <c r="G305" s="162" t="s">
        <v>135</v>
      </c>
      <c r="H305" s="67">
        <f t="shared" si="102"/>
        <v>0</v>
      </c>
      <c r="I305" s="67">
        <f t="shared" si="102"/>
        <v>0</v>
      </c>
      <c r="J305" s="67">
        <f t="shared" si="102"/>
        <v>0</v>
      </c>
      <c r="K305" s="67">
        <f t="shared" si="102"/>
        <v>0</v>
      </c>
      <c r="L305" s="67">
        <f t="shared" si="102"/>
        <v>0</v>
      </c>
      <c r="M305" s="67">
        <f t="shared" si="102"/>
        <v>0</v>
      </c>
      <c r="N305" s="67">
        <f t="shared" si="102"/>
        <v>0</v>
      </c>
      <c r="O305" s="147">
        <f>E305+F305+H305+I305+J305+K305+L305+M305+N305</f>
        <v>1607.2</v>
      </c>
    </row>
    <row r="306" spans="1:15" s="58" customFormat="1" ht="62.25" customHeight="1">
      <c r="A306" s="223"/>
      <c r="B306" s="224"/>
      <c r="C306" s="89" t="s">
        <v>196</v>
      </c>
      <c r="D306" s="88" t="s">
        <v>128</v>
      </c>
      <c r="E306" s="75">
        <f t="shared" ref="E306:N306" si="103">E328</f>
        <v>4636.07</v>
      </c>
      <c r="F306" s="141">
        <f t="shared" si="103"/>
        <v>7323.7</v>
      </c>
      <c r="G306" s="162">
        <f>G335</f>
        <v>69701.100000000006</v>
      </c>
      <c r="H306" s="67">
        <f t="shared" si="103"/>
        <v>0</v>
      </c>
      <c r="I306" s="67">
        <f t="shared" si="103"/>
        <v>0</v>
      </c>
      <c r="J306" s="67">
        <f t="shared" si="103"/>
        <v>0</v>
      </c>
      <c r="K306" s="67">
        <f t="shared" si="103"/>
        <v>0</v>
      </c>
      <c r="L306" s="67">
        <f t="shared" si="103"/>
        <v>0</v>
      </c>
      <c r="M306" s="67">
        <f t="shared" si="103"/>
        <v>0</v>
      </c>
      <c r="N306" s="67">
        <f t="shared" si="103"/>
        <v>0</v>
      </c>
      <c r="O306" s="147">
        <f>E306+F306+G306+H306+I306+J306+K306+L306+M306+N306</f>
        <v>81660.87000000001</v>
      </c>
    </row>
    <row r="307" spans="1:15" s="56" customFormat="1">
      <c r="A307" s="223"/>
      <c r="B307" s="224"/>
      <c r="C307" s="65" t="s">
        <v>129</v>
      </c>
      <c r="D307" s="55">
        <f t="shared" ref="D307:E307" si="104">D309+D310+D311+D312</f>
        <v>211042.4</v>
      </c>
      <c r="E307" s="55">
        <f t="shared" si="104"/>
        <v>310053.13</v>
      </c>
      <c r="F307" s="126">
        <f t="shared" ref="F307:O307" si="105">F309+F310+F311+F312+F313</f>
        <v>406572.99999999994</v>
      </c>
      <c r="G307" s="125">
        <f t="shared" si="105"/>
        <v>409254.40000000002</v>
      </c>
      <c r="H307" s="107">
        <f t="shared" si="105"/>
        <v>381326.5</v>
      </c>
      <c r="I307" s="107">
        <f t="shared" si="105"/>
        <v>381836.3</v>
      </c>
      <c r="J307" s="55">
        <f t="shared" si="105"/>
        <v>325213.59999999998</v>
      </c>
      <c r="K307" s="55">
        <f t="shared" si="105"/>
        <v>325213.59999999998</v>
      </c>
      <c r="L307" s="55">
        <f t="shared" si="105"/>
        <v>325213.59999999998</v>
      </c>
      <c r="M307" s="55">
        <f t="shared" si="105"/>
        <v>325213.59999999998</v>
      </c>
      <c r="N307" s="55">
        <f t="shared" si="105"/>
        <v>325213.59999999998</v>
      </c>
      <c r="O307" s="124">
        <f t="shared" si="105"/>
        <v>3726153.7299999995</v>
      </c>
    </row>
    <row r="308" spans="1:15" s="56" customFormat="1">
      <c r="A308" s="223"/>
      <c r="B308" s="224"/>
      <c r="C308" s="54" t="s">
        <v>126</v>
      </c>
      <c r="D308" s="57"/>
      <c r="E308" s="57"/>
      <c r="F308" s="127"/>
      <c r="G308" s="148"/>
      <c r="H308" s="111"/>
      <c r="I308" s="111"/>
      <c r="J308" s="57"/>
      <c r="K308" s="57"/>
      <c r="L308" s="57"/>
      <c r="M308" s="57"/>
      <c r="N308" s="57"/>
      <c r="O308" s="145"/>
    </row>
    <row r="309" spans="1:15" s="58" customFormat="1" ht="37.5">
      <c r="A309" s="223"/>
      <c r="B309" s="224"/>
      <c r="C309" s="54" t="s">
        <v>127</v>
      </c>
      <c r="D309" s="55">
        <f>D322+D344</f>
        <v>7620</v>
      </c>
      <c r="E309" s="55">
        <f>E322+E331+E344</f>
        <v>21162.9</v>
      </c>
      <c r="F309" s="126">
        <f>F322+F331+F344</f>
        <v>13791.9</v>
      </c>
      <c r="G309" s="125">
        <f t="shared" ref="G309:N309" si="106">G322+G344</f>
        <v>23757.8</v>
      </c>
      <c r="H309" s="107">
        <f t="shared" si="106"/>
        <v>23757.8</v>
      </c>
      <c r="I309" s="107">
        <f t="shared" si="106"/>
        <v>23757.8</v>
      </c>
      <c r="J309" s="55">
        <f t="shared" si="106"/>
        <v>23757.8</v>
      </c>
      <c r="K309" s="55">
        <f t="shared" si="106"/>
        <v>23757.8</v>
      </c>
      <c r="L309" s="55">
        <f t="shared" si="106"/>
        <v>23757.8</v>
      </c>
      <c r="M309" s="55">
        <f t="shared" si="106"/>
        <v>23757.8</v>
      </c>
      <c r="N309" s="55">
        <f t="shared" si="106"/>
        <v>23757.8</v>
      </c>
      <c r="O309" s="124">
        <f>D309+E309+F309+G309+H309+I309+J309+K309+L309+M309+N309</f>
        <v>232637.19999999995</v>
      </c>
    </row>
    <row r="310" spans="1:15" s="58" customFormat="1" ht="56.25">
      <c r="A310" s="223"/>
      <c r="B310" s="224"/>
      <c r="C310" s="54" t="s">
        <v>131</v>
      </c>
      <c r="D310" s="55">
        <f t="shared" ref="D310:N310" si="107">D345</f>
        <v>14293.6</v>
      </c>
      <c r="E310" s="55">
        <f t="shared" si="107"/>
        <v>23578.9</v>
      </c>
      <c r="F310" s="126">
        <f t="shared" si="107"/>
        <v>30907.7</v>
      </c>
      <c r="G310" s="125">
        <f t="shared" si="107"/>
        <v>34385.300000000003</v>
      </c>
      <c r="H310" s="107">
        <f t="shared" si="107"/>
        <v>34385.300000000003</v>
      </c>
      <c r="I310" s="107">
        <f t="shared" si="107"/>
        <v>34385.300000000003</v>
      </c>
      <c r="J310" s="55">
        <f t="shared" si="107"/>
        <v>32592.7</v>
      </c>
      <c r="K310" s="55">
        <f t="shared" si="107"/>
        <v>32592.7</v>
      </c>
      <c r="L310" s="55">
        <f t="shared" si="107"/>
        <v>32592.7</v>
      </c>
      <c r="M310" s="55">
        <f t="shared" si="107"/>
        <v>32592.7</v>
      </c>
      <c r="N310" s="55">
        <f t="shared" si="107"/>
        <v>32592.7</v>
      </c>
      <c r="O310" s="124">
        <f>D310+E310+F310+G310+H310+I310+J310+K310+L310+M310+N310</f>
        <v>334899.60000000003</v>
      </c>
    </row>
    <row r="311" spans="1:15" s="58" customFormat="1" ht="56.25">
      <c r="A311" s="223"/>
      <c r="B311" s="224"/>
      <c r="C311" s="54" t="s">
        <v>132</v>
      </c>
      <c r="D311" s="55">
        <f t="shared" ref="D311:N311" si="108">D346</f>
        <v>1170.2</v>
      </c>
      <c r="E311" s="55">
        <f t="shared" si="108"/>
        <v>11966.3</v>
      </c>
      <c r="F311" s="126">
        <f t="shared" si="108"/>
        <v>18355.7</v>
      </c>
      <c r="G311" s="125">
        <f t="shared" si="108"/>
        <v>18555</v>
      </c>
      <c r="H311" s="107">
        <f t="shared" si="108"/>
        <v>17587.7</v>
      </c>
      <c r="I311" s="107">
        <f t="shared" si="108"/>
        <v>17587.7</v>
      </c>
      <c r="J311" s="55">
        <f t="shared" si="108"/>
        <v>15755.7</v>
      </c>
      <c r="K311" s="55">
        <f t="shared" si="108"/>
        <v>15755.7</v>
      </c>
      <c r="L311" s="55">
        <f t="shared" si="108"/>
        <v>15755.7</v>
      </c>
      <c r="M311" s="55">
        <f t="shared" si="108"/>
        <v>15755.7</v>
      </c>
      <c r="N311" s="55">
        <f t="shared" si="108"/>
        <v>15755.7</v>
      </c>
      <c r="O311" s="124">
        <f>D311+E311+F311+G311+H311+I311+J311+K311+L311+M311+N311</f>
        <v>164001.1</v>
      </c>
    </row>
    <row r="312" spans="1:15" s="58" customFormat="1" ht="63" customHeight="1">
      <c r="A312" s="223"/>
      <c r="B312" s="224"/>
      <c r="C312" s="108" t="s">
        <v>196</v>
      </c>
      <c r="D312" s="55">
        <f>D317+D323+D347</f>
        <v>187958.6</v>
      </c>
      <c r="E312" s="55">
        <f>E317+E323+E332+E347</f>
        <v>253345.03</v>
      </c>
      <c r="F312" s="126">
        <f>F317+F323+F332+F347</f>
        <v>339788.1</v>
      </c>
      <c r="G312" s="125">
        <f>G317+G323+G347+G337+G340</f>
        <v>327846.3</v>
      </c>
      <c r="H312" s="126">
        <f t="shared" ref="H312:N312" si="109">H317+H323+H332+H340+H347</f>
        <v>301131.2</v>
      </c>
      <c r="I312" s="126">
        <f t="shared" si="109"/>
        <v>301641</v>
      </c>
      <c r="J312" s="126">
        <f t="shared" si="109"/>
        <v>253107.4</v>
      </c>
      <c r="K312" s="126">
        <f t="shared" si="109"/>
        <v>253107.4</v>
      </c>
      <c r="L312" s="126">
        <f t="shared" si="109"/>
        <v>253107.4</v>
      </c>
      <c r="M312" s="126">
        <f t="shared" si="109"/>
        <v>253107.4</v>
      </c>
      <c r="N312" s="126">
        <f t="shared" si="109"/>
        <v>253107.4</v>
      </c>
      <c r="O312" s="124">
        <f>D312+E312+F312+G312+H312+I312+J312+K312+L312+M312+N312</f>
        <v>2977247.2299999995</v>
      </c>
    </row>
    <row r="313" spans="1:15" s="58" customFormat="1" ht="63" customHeight="1">
      <c r="A313" s="223"/>
      <c r="B313" s="224"/>
      <c r="C313" s="150" t="s">
        <v>198</v>
      </c>
      <c r="D313" s="107" t="s">
        <v>128</v>
      </c>
      <c r="E313" s="107" t="s">
        <v>128</v>
      </c>
      <c r="F313" s="126">
        <f>F348</f>
        <v>3729.6</v>
      </c>
      <c r="G313" s="125">
        <f>G348</f>
        <v>4710</v>
      </c>
      <c r="H313" s="126">
        <f>H348</f>
        <v>4464.5</v>
      </c>
      <c r="I313" s="126">
        <f>I348</f>
        <v>4464.5</v>
      </c>
      <c r="J313" s="126">
        <f t="shared" ref="J313:N313" si="110">J348</f>
        <v>0</v>
      </c>
      <c r="K313" s="126">
        <f t="shared" si="110"/>
        <v>0</v>
      </c>
      <c r="L313" s="126">
        <f t="shared" si="110"/>
        <v>0</v>
      </c>
      <c r="M313" s="126">
        <f t="shared" si="110"/>
        <v>0</v>
      </c>
      <c r="N313" s="126">
        <f t="shared" si="110"/>
        <v>0</v>
      </c>
      <c r="O313" s="124">
        <f>F313+G313+H313+I313+J313+K313+L313+M313+N313</f>
        <v>17368.599999999999</v>
      </c>
    </row>
    <row r="314" spans="1:15" s="56" customFormat="1">
      <c r="A314" s="223"/>
      <c r="B314" s="224"/>
      <c r="C314" s="54" t="s">
        <v>20</v>
      </c>
      <c r="D314" s="55">
        <f t="shared" ref="D314:N314" si="111">D349</f>
        <v>0</v>
      </c>
      <c r="E314" s="55">
        <f t="shared" si="111"/>
        <v>782.72</v>
      </c>
      <c r="F314" s="126">
        <f t="shared" si="111"/>
        <v>755.62</v>
      </c>
      <c r="G314" s="107">
        <f t="shared" si="111"/>
        <v>324.77999999999997</v>
      </c>
      <c r="H314" s="107">
        <f t="shared" si="111"/>
        <v>0</v>
      </c>
      <c r="I314" s="107">
        <f t="shared" si="111"/>
        <v>0</v>
      </c>
      <c r="J314" s="55">
        <f t="shared" si="111"/>
        <v>755.62</v>
      </c>
      <c r="K314" s="55">
        <f t="shared" si="111"/>
        <v>755.62</v>
      </c>
      <c r="L314" s="55">
        <f t="shared" si="111"/>
        <v>755.62</v>
      </c>
      <c r="M314" s="55">
        <f t="shared" si="111"/>
        <v>755.62</v>
      </c>
      <c r="N314" s="55">
        <f t="shared" si="111"/>
        <v>755.62</v>
      </c>
      <c r="O314" s="124">
        <f>D314+E314+F314+G314+H314+I314+J314+K314+L314+M314+N314</f>
        <v>5641.22</v>
      </c>
    </row>
    <row r="315" spans="1:15" s="56" customFormat="1" ht="18.75" customHeight="1">
      <c r="A315" s="223" t="s">
        <v>94</v>
      </c>
      <c r="B315" s="224" t="s">
        <v>180</v>
      </c>
      <c r="C315" s="54" t="s">
        <v>17</v>
      </c>
      <c r="D315" s="55">
        <f t="shared" ref="D315:O316" si="112">D316</f>
        <v>41853.4</v>
      </c>
      <c r="E315" s="55">
        <f t="shared" si="112"/>
        <v>40457.300000000003</v>
      </c>
      <c r="F315" s="126">
        <f t="shared" si="112"/>
        <v>73410</v>
      </c>
      <c r="G315" s="107">
        <f t="shared" si="112"/>
        <v>77342.7</v>
      </c>
      <c r="H315" s="107">
        <f t="shared" si="112"/>
        <v>57567.1</v>
      </c>
      <c r="I315" s="107">
        <f t="shared" si="112"/>
        <v>57612.800000000003</v>
      </c>
      <c r="J315" s="55">
        <f t="shared" si="112"/>
        <v>11106.1</v>
      </c>
      <c r="K315" s="55">
        <f t="shared" si="112"/>
        <v>11106.1</v>
      </c>
      <c r="L315" s="55">
        <f t="shared" si="112"/>
        <v>11106.1</v>
      </c>
      <c r="M315" s="55">
        <f t="shared" si="112"/>
        <v>11106.1</v>
      </c>
      <c r="N315" s="55">
        <f t="shared" si="112"/>
        <v>11106.1</v>
      </c>
      <c r="O315" s="124">
        <f t="shared" si="112"/>
        <v>403773.79999999987</v>
      </c>
    </row>
    <row r="316" spans="1:15" s="56" customFormat="1">
      <c r="A316" s="223"/>
      <c r="B316" s="224"/>
      <c r="C316" s="61" t="s">
        <v>129</v>
      </c>
      <c r="D316" s="55">
        <f t="shared" si="112"/>
        <v>41853.4</v>
      </c>
      <c r="E316" s="55">
        <f t="shared" si="112"/>
        <v>40457.300000000003</v>
      </c>
      <c r="F316" s="126">
        <f t="shared" si="112"/>
        <v>73410</v>
      </c>
      <c r="G316" s="107">
        <f t="shared" si="112"/>
        <v>77342.7</v>
      </c>
      <c r="H316" s="107">
        <f t="shared" si="112"/>
        <v>57567.1</v>
      </c>
      <c r="I316" s="107">
        <f t="shared" si="112"/>
        <v>57612.800000000003</v>
      </c>
      <c r="J316" s="55">
        <f t="shared" si="112"/>
        <v>11106.1</v>
      </c>
      <c r="K316" s="55">
        <f t="shared" si="112"/>
        <v>11106.1</v>
      </c>
      <c r="L316" s="55">
        <f t="shared" si="112"/>
        <v>11106.1</v>
      </c>
      <c r="M316" s="55">
        <f t="shared" si="112"/>
        <v>11106.1</v>
      </c>
      <c r="N316" s="55">
        <f t="shared" si="112"/>
        <v>11106.1</v>
      </c>
      <c r="O316" s="124">
        <f t="shared" si="112"/>
        <v>403773.79999999987</v>
      </c>
    </row>
    <row r="317" spans="1:15" s="56" customFormat="1" ht="18.75" customHeight="1">
      <c r="A317" s="223"/>
      <c r="B317" s="224"/>
      <c r="C317" s="227" t="s">
        <v>197</v>
      </c>
      <c r="D317" s="222">
        <v>41853.4</v>
      </c>
      <c r="E317" s="222">
        <v>40457.300000000003</v>
      </c>
      <c r="F317" s="221">
        <v>73410</v>
      </c>
      <c r="G317" s="222">
        <v>77342.7</v>
      </c>
      <c r="H317" s="221">
        <v>57567.1</v>
      </c>
      <c r="I317" s="221">
        <v>57612.800000000003</v>
      </c>
      <c r="J317" s="221">
        <v>11106.1</v>
      </c>
      <c r="K317" s="221">
        <v>11106.1</v>
      </c>
      <c r="L317" s="221">
        <v>11106.1</v>
      </c>
      <c r="M317" s="221">
        <v>11106.1</v>
      </c>
      <c r="N317" s="221">
        <v>11106.1</v>
      </c>
      <c r="O317" s="217">
        <f>D317+E317+F317+G317+H317+I317+J317+K317+L317+M317+N317</f>
        <v>403773.79999999987</v>
      </c>
    </row>
    <row r="318" spans="1:15" s="56" customFormat="1" ht="92.25" customHeight="1">
      <c r="A318" s="223"/>
      <c r="B318" s="224"/>
      <c r="C318" s="227"/>
      <c r="D318" s="222"/>
      <c r="E318" s="222"/>
      <c r="F318" s="221"/>
      <c r="G318" s="222"/>
      <c r="H318" s="221"/>
      <c r="I318" s="221"/>
      <c r="J318" s="221"/>
      <c r="K318" s="221"/>
      <c r="L318" s="221"/>
      <c r="M318" s="221"/>
      <c r="N318" s="221"/>
      <c r="O318" s="217"/>
    </row>
    <row r="319" spans="1:15" s="56" customFormat="1" ht="18.75" customHeight="1">
      <c r="A319" s="223" t="s">
        <v>96</v>
      </c>
      <c r="B319" s="224" t="s">
        <v>181</v>
      </c>
      <c r="C319" s="54" t="s">
        <v>17</v>
      </c>
      <c r="D319" s="55">
        <f t="shared" ref="D319:O319" si="113">D320</f>
        <v>110</v>
      </c>
      <c r="E319" s="55">
        <f t="shared" si="113"/>
        <v>110</v>
      </c>
      <c r="F319" s="126">
        <f t="shared" si="113"/>
        <v>110</v>
      </c>
      <c r="G319" s="107">
        <f t="shared" si="113"/>
        <v>110</v>
      </c>
      <c r="H319" s="107">
        <f t="shared" si="113"/>
        <v>110</v>
      </c>
      <c r="I319" s="107">
        <f t="shared" si="113"/>
        <v>110</v>
      </c>
      <c r="J319" s="55">
        <f t="shared" si="113"/>
        <v>110</v>
      </c>
      <c r="K319" s="55">
        <f t="shared" si="113"/>
        <v>110</v>
      </c>
      <c r="L319" s="55">
        <f t="shared" si="113"/>
        <v>110</v>
      </c>
      <c r="M319" s="55">
        <f t="shared" si="113"/>
        <v>110</v>
      </c>
      <c r="N319" s="55">
        <f t="shared" si="113"/>
        <v>110</v>
      </c>
      <c r="O319" s="124">
        <f t="shared" si="113"/>
        <v>1210</v>
      </c>
    </row>
    <row r="320" spans="1:15" s="56" customFormat="1">
      <c r="A320" s="223"/>
      <c r="B320" s="224"/>
      <c r="C320" s="54" t="s">
        <v>129</v>
      </c>
      <c r="D320" s="55">
        <f t="shared" ref="D320:O320" si="114">D322+D323</f>
        <v>110</v>
      </c>
      <c r="E320" s="55">
        <f t="shared" si="114"/>
        <v>110</v>
      </c>
      <c r="F320" s="126">
        <f t="shared" si="114"/>
        <v>110</v>
      </c>
      <c r="G320" s="107">
        <f t="shared" si="114"/>
        <v>110</v>
      </c>
      <c r="H320" s="107">
        <f t="shared" si="114"/>
        <v>110</v>
      </c>
      <c r="I320" s="107">
        <f t="shared" si="114"/>
        <v>110</v>
      </c>
      <c r="J320" s="55">
        <f t="shared" si="114"/>
        <v>110</v>
      </c>
      <c r="K320" s="55">
        <f t="shared" si="114"/>
        <v>110</v>
      </c>
      <c r="L320" s="55">
        <f t="shared" si="114"/>
        <v>110</v>
      </c>
      <c r="M320" s="55">
        <f t="shared" si="114"/>
        <v>110</v>
      </c>
      <c r="N320" s="55">
        <f t="shared" si="114"/>
        <v>110</v>
      </c>
      <c r="O320" s="124">
        <f t="shared" si="114"/>
        <v>1210</v>
      </c>
    </row>
    <row r="321" spans="1:15" s="56" customFormat="1">
      <c r="A321" s="223"/>
      <c r="B321" s="224"/>
      <c r="C321" s="54" t="s">
        <v>126</v>
      </c>
      <c r="D321" s="57"/>
      <c r="E321" s="57"/>
      <c r="F321" s="127"/>
      <c r="G321" s="111"/>
      <c r="H321" s="111"/>
      <c r="I321" s="111"/>
      <c r="J321" s="57"/>
      <c r="K321" s="57"/>
      <c r="L321" s="57"/>
      <c r="M321" s="57"/>
      <c r="N321" s="57"/>
      <c r="O321" s="145"/>
    </row>
    <row r="322" spans="1:15" s="58" customFormat="1" ht="37.5">
      <c r="A322" s="223"/>
      <c r="B322" s="224"/>
      <c r="C322" s="54" t="s">
        <v>127</v>
      </c>
      <c r="D322" s="55">
        <v>60</v>
      </c>
      <c r="E322" s="55">
        <v>60</v>
      </c>
      <c r="F322" s="126">
        <v>60</v>
      </c>
      <c r="G322" s="107">
        <v>60</v>
      </c>
      <c r="H322" s="107">
        <v>60</v>
      </c>
      <c r="I322" s="107">
        <v>60</v>
      </c>
      <c r="J322" s="55">
        <v>60</v>
      </c>
      <c r="K322" s="55">
        <v>60</v>
      </c>
      <c r="L322" s="55">
        <v>60</v>
      </c>
      <c r="M322" s="55">
        <v>60</v>
      </c>
      <c r="N322" s="55">
        <v>60</v>
      </c>
      <c r="O322" s="124">
        <f>D322+E322+F322+G322+H322+I322+J322+K322+L322+M322+N322</f>
        <v>660</v>
      </c>
    </row>
    <row r="323" spans="1:15" s="58" customFormat="1" ht="63" customHeight="1">
      <c r="A323" s="223"/>
      <c r="B323" s="224"/>
      <c r="C323" s="108" t="s">
        <v>196</v>
      </c>
      <c r="D323" s="55">
        <v>50</v>
      </c>
      <c r="E323" s="55">
        <v>50</v>
      </c>
      <c r="F323" s="126">
        <v>50</v>
      </c>
      <c r="G323" s="107">
        <v>50</v>
      </c>
      <c r="H323" s="107">
        <v>50</v>
      </c>
      <c r="I323" s="107">
        <v>50</v>
      </c>
      <c r="J323" s="55">
        <v>50</v>
      </c>
      <c r="K323" s="55">
        <v>50</v>
      </c>
      <c r="L323" s="55">
        <v>50</v>
      </c>
      <c r="M323" s="55">
        <v>50</v>
      </c>
      <c r="N323" s="55">
        <v>50</v>
      </c>
      <c r="O323" s="124">
        <f>D323+E323+F323+G323+H323+I323+J323+K323+L323+M323+N323</f>
        <v>550</v>
      </c>
    </row>
    <row r="324" spans="1:15" s="56" customFormat="1" ht="18.75" customHeight="1">
      <c r="A324" s="223" t="s">
        <v>98</v>
      </c>
      <c r="B324" s="224" t="s">
        <v>182</v>
      </c>
      <c r="C324" s="68" t="s">
        <v>17</v>
      </c>
      <c r="D324" s="55" t="s">
        <v>135</v>
      </c>
      <c r="E324" s="55">
        <f>E325+E329</f>
        <v>5379.9</v>
      </c>
      <c r="F324" s="126">
        <f>F325+F329</f>
        <v>8324.2999999999993</v>
      </c>
      <c r="G324" s="113" t="s">
        <v>135</v>
      </c>
      <c r="H324" s="107">
        <v>0</v>
      </c>
      <c r="I324" s="107">
        <v>0</v>
      </c>
      <c r="J324" s="55">
        <v>0</v>
      </c>
      <c r="K324" s="55">
        <v>0</v>
      </c>
      <c r="L324" s="55">
        <v>0</v>
      </c>
      <c r="M324" s="55">
        <v>0</v>
      </c>
      <c r="N324" s="55">
        <v>0</v>
      </c>
      <c r="O324" s="124">
        <f>O325+O329</f>
        <v>13704.2</v>
      </c>
    </row>
    <row r="325" spans="1:15" s="56" customFormat="1">
      <c r="A325" s="223"/>
      <c r="B325" s="224"/>
      <c r="C325" s="69" t="s">
        <v>139</v>
      </c>
      <c r="D325" s="55" t="s">
        <v>135</v>
      </c>
      <c r="E325" s="55">
        <f>E327+E328</f>
        <v>5326.07</v>
      </c>
      <c r="F325" s="126">
        <f>F327+F328</f>
        <v>8240.9</v>
      </c>
      <c r="G325" s="113" t="s">
        <v>135</v>
      </c>
      <c r="H325" s="107">
        <v>0</v>
      </c>
      <c r="I325" s="107">
        <v>0</v>
      </c>
      <c r="J325" s="55">
        <v>0</v>
      </c>
      <c r="K325" s="55">
        <v>0</v>
      </c>
      <c r="L325" s="55">
        <v>0</v>
      </c>
      <c r="M325" s="55">
        <v>0</v>
      </c>
      <c r="N325" s="55">
        <v>0</v>
      </c>
      <c r="O325" s="124">
        <f>O327+O328</f>
        <v>13566.970000000001</v>
      </c>
    </row>
    <row r="326" spans="1:15" s="56" customFormat="1" ht="21.75" customHeight="1">
      <c r="A326" s="223"/>
      <c r="B326" s="224"/>
      <c r="C326" s="69" t="s">
        <v>126</v>
      </c>
      <c r="D326" s="55"/>
      <c r="E326" s="55"/>
      <c r="F326" s="128"/>
      <c r="G326" s="125"/>
      <c r="H326" s="107"/>
      <c r="I326" s="107"/>
      <c r="J326" s="55"/>
      <c r="K326" s="55"/>
      <c r="L326" s="55"/>
      <c r="M326" s="55"/>
      <c r="N326" s="55"/>
      <c r="O326" s="124"/>
    </row>
    <row r="327" spans="1:15" s="58" customFormat="1" ht="47.25" customHeight="1">
      <c r="A327" s="223"/>
      <c r="B327" s="224"/>
      <c r="C327" s="68" t="s">
        <v>127</v>
      </c>
      <c r="D327" s="75" t="s">
        <v>128</v>
      </c>
      <c r="E327" s="75">
        <v>690</v>
      </c>
      <c r="F327" s="144">
        <v>917.2</v>
      </c>
      <c r="G327" s="75" t="s">
        <v>128</v>
      </c>
      <c r="H327" s="75">
        <v>0</v>
      </c>
      <c r="I327" s="75">
        <v>0</v>
      </c>
      <c r="J327" s="75">
        <v>0</v>
      </c>
      <c r="K327" s="75">
        <v>0</v>
      </c>
      <c r="L327" s="75">
        <v>0</v>
      </c>
      <c r="M327" s="75">
        <v>0</v>
      </c>
      <c r="N327" s="75">
        <v>0</v>
      </c>
      <c r="O327" s="147">
        <f>E327+F327+H327+I327+J327+K327+L327+M327+N327</f>
        <v>1607.2</v>
      </c>
    </row>
    <row r="328" spans="1:15" s="58" customFormat="1" ht="63" customHeight="1">
      <c r="A328" s="223"/>
      <c r="B328" s="224"/>
      <c r="C328" s="115" t="s">
        <v>196</v>
      </c>
      <c r="D328" s="75" t="s">
        <v>135</v>
      </c>
      <c r="E328" s="75">
        <v>4636.07</v>
      </c>
      <c r="F328" s="144">
        <v>7323.7</v>
      </c>
      <c r="G328" s="116" t="s">
        <v>135</v>
      </c>
      <c r="H328" s="75">
        <v>0</v>
      </c>
      <c r="I328" s="75">
        <v>0</v>
      </c>
      <c r="J328" s="75">
        <v>0</v>
      </c>
      <c r="K328" s="75">
        <v>0</v>
      </c>
      <c r="L328" s="75">
        <v>0</v>
      </c>
      <c r="M328" s="75">
        <v>0</v>
      </c>
      <c r="N328" s="75">
        <v>0</v>
      </c>
      <c r="O328" s="147">
        <f>E328+F328+H328+I328+J328+K328+L328+M328+N328</f>
        <v>11959.77</v>
      </c>
    </row>
    <row r="329" spans="1:15" s="56" customFormat="1">
      <c r="A329" s="223"/>
      <c r="B329" s="224"/>
      <c r="C329" s="93" t="s">
        <v>129</v>
      </c>
      <c r="D329" s="55" t="s">
        <v>135</v>
      </c>
      <c r="E329" s="55">
        <f>E331+E332</f>
        <v>53.83</v>
      </c>
      <c r="F329" s="126">
        <f>F331+F332</f>
        <v>83.399999999999991</v>
      </c>
      <c r="G329" s="113" t="s">
        <v>135</v>
      </c>
      <c r="H329" s="107">
        <v>0</v>
      </c>
      <c r="I329" s="107">
        <v>0</v>
      </c>
      <c r="J329" s="55">
        <v>0</v>
      </c>
      <c r="K329" s="55">
        <v>0</v>
      </c>
      <c r="L329" s="55">
        <v>0</v>
      </c>
      <c r="M329" s="55">
        <v>0</v>
      </c>
      <c r="N329" s="55">
        <v>0</v>
      </c>
      <c r="O329" s="124">
        <f>O331+O332</f>
        <v>137.22999999999999</v>
      </c>
    </row>
    <row r="330" spans="1:15" s="56" customFormat="1" ht="18.75" customHeight="1">
      <c r="A330" s="223"/>
      <c r="B330" s="224"/>
      <c r="C330" s="68" t="s">
        <v>126</v>
      </c>
      <c r="D330" s="55"/>
      <c r="E330" s="55"/>
      <c r="F330" s="126"/>
      <c r="G330" s="125"/>
      <c r="H330" s="107"/>
      <c r="I330" s="107"/>
      <c r="J330" s="55"/>
      <c r="K330" s="55"/>
      <c r="L330" s="55"/>
      <c r="M330" s="55"/>
      <c r="N330" s="55"/>
      <c r="O330" s="124"/>
    </row>
    <row r="331" spans="1:15" s="58" customFormat="1" ht="48" customHeight="1">
      <c r="A331" s="223"/>
      <c r="B331" s="224"/>
      <c r="C331" s="85" t="s">
        <v>127</v>
      </c>
      <c r="D331" s="75" t="s">
        <v>128</v>
      </c>
      <c r="E331" s="75">
        <v>7</v>
      </c>
      <c r="F331" s="144">
        <v>9.3000000000000007</v>
      </c>
      <c r="G331" s="75" t="s">
        <v>128</v>
      </c>
      <c r="H331" s="75">
        <v>0</v>
      </c>
      <c r="I331" s="75">
        <v>0</v>
      </c>
      <c r="J331" s="75">
        <v>0</v>
      </c>
      <c r="K331" s="75">
        <v>0</v>
      </c>
      <c r="L331" s="75">
        <v>0</v>
      </c>
      <c r="M331" s="75">
        <v>0</v>
      </c>
      <c r="N331" s="75">
        <v>0</v>
      </c>
      <c r="O331" s="147">
        <f>E331+F331+H331+I331+J331+K331+L331+M331+N331</f>
        <v>16.3</v>
      </c>
    </row>
    <row r="332" spans="1:15" s="56" customFormat="1" ht="66.75" customHeight="1">
      <c r="A332" s="223"/>
      <c r="B332" s="224"/>
      <c r="C332" s="65" t="s">
        <v>196</v>
      </c>
      <c r="D332" s="57" t="s">
        <v>135</v>
      </c>
      <c r="E332" s="75">
        <v>46.83</v>
      </c>
      <c r="F332" s="144">
        <v>74.099999999999994</v>
      </c>
      <c r="G332" s="116" t="s">
        <v>135</v>
      </c>
      <c r="H332" s="75">
        <v>0</v>
      </c>
      <c r="I332" s="75">
        <v>0</v>
      </c>
      <c r="J332" s="75">
        <v>0</v>
      </c>
      <c r="K332" s="75">
        <v>0</v>
      </c>
      <c r="L332" s="75">
        <v>0</v>
      </c>
      <c r="M332" s="75">
        <v>0</v>
      </c>
      <c r="N332" s="75">
        <v>0</v>
      </c>
      <c r="O332" s="147">
        <f>E332+F332+H332+I332+J332+K332+L332+M332+N332</f>
        <v>120.92999999999999</v>
      </c>
    </row>
    <row r="333" spans="1:15" s="56" customFormat="1" ht="34.5" customHeight="1">
      <c r="A333" s="225" t="s">
        <v>100</v>
      </c>
      <c r="B333" s="226" t="s">
        <v>183</v>
      </c>
      <c r="C333" s="108" t="s">
        <v>17</v>
      </c>
      <c r="D333" s="75" t="s">
        <v>128</v>
      </c>
      <c r="E333" s="75" t="s">
        <v>128</v>
      </c>
      <c r="F333" s="127" t="s">
        <v>135</v>
      </c>
      <c r="G333" s="126">
        <f>G334+G336</f>
        <v>70405.200000000012</v>
      </c>
      <c r="H333" s="111" t="s">
        <v>135</v>
      </c>
      <c r="I333" s="111" t="s">
        <v>135</v>
      </c>
      <c r="J333" s="111" t="s">
        <v>135</v>
      </c>
      <c r="K333" s="111" t="s">
        <v>135</v>
      </c>
      <c r="L333" s="111" t="s">
        <v>135</v>
      </c>
      <c r="M333" s="111" t="s">
        <v>135</v>
      </c>
      <c r="N333" s="111" t="s">
        <v>135</v>
      </c>
      <c r="O333" s="124">
        <f>O334+O336</f>
        <v>70405.200000000012</v>
      </c>
    </row>
    <row r="334" spans="1:15" s="56" customFormat="1" ht="31.5" customHeight="1">
      <c r="A334" s="228"/>
      <c r="B334" s="230"/>
      <c r="C334" s="108" t="s">
        <v>18</v>
      </c>
      <c r="D334" s="75" t="s">
        <v>128</v>
      </c>
      <c r="E334" s="75" t="s">
        <v>128</v>
      </c>
      <c r="F334" s="127" t="s">
        <v>135</v>
      </c>
      <c r="G334" s="126">
        <f>G335</f>
        <v>69701.100000000006</v>
      </c>
      <c r="H334" s="111" t="s">
        <v>135</v>
      </c>
      <c r="I334" s="111" t="s">
        <v>135</v>
      </c>
      <c r="J334" s="111" t="s">
        <v>135</v>
      </c>
      <c r="K334" s="111" t="s">
        <v>135</v>
      </c>
      <c r="L334" s="111" t="s">
        <v>135</v>
      </c>
      <c r="M334" s="111" t="s">
        <v>135</v>
      </c>
      <c r="N334" s="111" t="s">
        <v>135</v>
      </c>
      <c r="O334" s="124">
        <f>O335</f>
        <v>69701.100000000006</v>
      </c>
    </row>
    <row r="335" spans="1:15" s="56" customFormat="1" ht="66.75" customHeight="1">
      <c r="A335" s="228"/>
      <c r="B335" s="230"/>
      <c r="C335" s="108" t="s">
        <v>197</v>
      </c>
      <c r="D335" s="75" t="s">
        <v>128</v>
      </c>
      <c r="E335" s="75" t="s">
        <v>128</v>
      </c>
      <c r="F335" s="127" t="s">
        <v>135</v>
      </c>
      <c r="G335" s="126">
        <v>69701.100000000006</v>
      </c>
      <c r="H335" s="111" t="s">
        <v>135</v>
      </c>
      <c r="I335" s="111" t="s">
        <v>135</v>
      </c>
      <c r="J335" s="111" t="s">
        <v>135</v>
      </c>
      <c r="K335" s="111" t="s">
        <v>135</v>
      </c>
      <c r="L335" s="111" t="s">
        <v>135</v>
      </c>
      <c r="M335" s="111" t="s">
        <v>135</v>
      </c>
      <c r="N335" s="111" t="s">
        <v>135</v>
      </c>
      <c r="O335" s="124">
        <f>G335</f>
        <v>69701.100000000006</v>
      </c>
    </row>
    <row r="336" spans="1:15" s="56" customFormat="1" ht="34.5" customHeight="1">
      <c r="A336" s="228"/>
      <c r="B336" s="230"/>
      <c r="C336" s="108" t="s">
        <v>129</v>
      </c>
      <c r="D336" s="75" t="s">
        <v>128</v>
      </c>
      <c r="E336" s="75" t="s">
        <v>128</v>
      </c>
      <c r="F336" s="127" t="s">
        <v>135</v>
      </c>
      <c r="G336" s="126">
        <f>G337</f>
        <v>704.1</v>
      </c>
      <c r="H336" s="111" t="s">
        <v>135</v>
      </c>
      <c r="I336" s="111" t="s">
        <v>135</v>
      </c>
      <c r="J336" s="111" t="s">
        <v>135</v>
      </c>
      <c r="K336" s="111" t="s">
        <v>135</v>
      </c>
      <c r="L336" s="111" t="s">
        <v>135</v>
      </c>
      <c r="M336" s="111" t="s">
        <v>135</v>
      </c>
      <c r="N336" s="111" t="s">
        <v>135</v>
      </c>
      <c r="O336" s="124">
        <f>O337</f>
        <v>704.1</v>
      </c>
    </row>
    <row r="337" spans="1:15" s="56" customFormat="1" ht="66.75" customHeight="1">
      <c r="A337" s="229"/>
      <c r="B337" s="231"/>
      <c r="C337" s="108" t="s">
        <v>197</v>
      </c>
      <c r="D337" s="75" t="s">
        <v>128</v>
      </c>
      <c r="E337" s="75" t="s">
        <v>128</v>
      </c>
      <c r="F337" s="127" t="s">
        <v>135</v>
      </c>
      <c r="G337" s="126">
        <v>704.1</v>
      </c>
      <c r="H337" s="111" t="s">
        <v>135</v>
      </c>
      <c r="I337" s="111" t="s">
        <v>135</v>
      </c>
      <c r="J337" s="111" t="s">
        <v>135</v>
      </c>
      <c r="K337" s="111" t="s">
        <v>135</v>
      </c>
      <c r="L337" s="111" t="s">
        <v>135</v>
      </c>
      <c r="M337" s="111" t="s">
        <v>135</v>
      </c>
      <c r="N337" s="111" t="s">
        <v>135</v>
      </c>
      <c r="O337" s="124">
        <f>G337</f>
        <v>704.1</v>
      </c>
    </row>
    <row r="338" spans="1:15" s="56" customFormat="1" ht="34.5" customHeight="1">
      <c r="A338" s="225" t="s">
        <v>102</v>
      </c>
      <c r="B338" s="226" t="s">
        <v>199</v>
      </c>
      <c r="C338" s="108" t="s">
        <v>17</v>
      </c>
      <c r="D338" s="75" t="s">
        <v>128</v>
      </c>
      <c r="E338" s="75" t="s">
        <v>128</v>
      </c>
      <c r="F338" s="75" t="s">
        <v>128</v>
      </c>
      <c r="G338" s="126">
        <f>G339</f>
        <v>26706</v>
      </c>
      <c r="H338" s="126">
        <f t="shared" ref="H338:N338" si="115">H339</f>
        <v>26706</v>
      </c>
      <c r="I338" s="126">
        <f t="shared" si="115"/>
        <v>26706</v>
      </c>
      <c r="J338" s="126">
        <f t="shared" si="115"/>
        <v>26706</v>
      </c>
      <c r="K338" s="126">
        <f t="shared" si="115"/>
        <v>26706</v>
      </c>
      <c r="L338" s="126">
        <f t="shared" si="115"/>
        <v>26706</v>
      </c>
      <c r="M338" s="126">
        <f t="shared" si="115"/>
        <v>26706</v>
      </c>
      <c r="N338" s="126">
        <f t="shared" si="115"/>
        <v>26706</v>
      </c>
      <c r="O338" s="124">
        <f>O339</f>
        <v>213648</v>
      </c>
    </row>
    <row r="339" spans="1:15" s="56" customFormat="1" ht="37.5" customHeight="1">
      <c r="A339" s="228"/>
      <c r="B339" s="230"/>
      <c r="C339" s="108" t="s">
        <v>129</v>
      </c>
      <c r="D339" s="75" t="s">
        <v>128</v>
      </c>
      <c r="E339" s="75" t="s">
        <v>128</v>
      </c>
      <c r="F339" s="75" t="s">
        <v>128</v>
      </c>
      <c r="G339" s="126">
        <f>G340</f>
        <v>26706</v>
      </c>
      <c r="H339" s="126">
        <f t="shared" ref="H339:N339" si="116">H340</f>
        <v>26706</v>
      </c>
      <c r="I339" s="126">
        <f t="shared" si="116"/>
        <v>26706</v>
      </c>
      <c r="J339" s="126">
        <f t="shared" si="116"/>
        <v>26706</v>
      </c>
      <c r="K339" s="126">
        <f t="shared" si="116"/>
        <v>26706</v>
      </c>
      <c r="L339" s="126">
        <f t="shared" si="116"/>
        <v>26706</v>
      </c>
      <c r="M339" s="126">
        <f t="shared" si="116"/>
        <v>26706</v>
      </c>
      <c r="N339" s="126">
        <f t="shared" si="116"/>
        <v>26706</v>
      </c>
      <c r="O339" s="124">
        <f>O340</f>
        <v>213648</v>
      </c>
    </row>
    <row r="340" spans="1:15" s="56" customFormat="1" ht="66.75" customHeight="1">
      <c r="A340" s="229"/>
      <c r="B340" s="231"/>
      <c r="C340" s="108" t="s">
        <v>197</v>
      </c>
      <c r="D340" s="75" t="s">
        <v>128</v>
      </c>
      <c r="E340" s="75" t="s">
        <v>128</v>
      </c>
      <c r="F340" s="75" t="s">
        <v>128</v>
      </c>
      <c r="G340" s="126">
        <v>26706</v>
      </c>
      <c r="H340" s="126">
        <v>26706</v>
      </c>
      <c r="I340" s="126">
        <v>26706</v>
      </c>
      <c r="J340" s="126">
        <v>26706</v>
      </c>
      <c r="K340" s="126">
        <v>26706</v>
      </c>
      <c r="L340" s="126">
        <v>26706</v>
      </c>
      <c r="M340" s="126">
        <v>26706</v>
      </c>
      <c r="N340" s="126">
        <v>26706</v>
      </c>
      <c r="O340" s="124">
        <f>G340+H340+I340+J340+K340+L340+M340+N340</f>
        <v>213648</v>
      </c>
    </row>
    <row r="341" spans="1:15" s="56" customFormat="1" ht="18.75" customHeight="1">
      <c r="A341" s="223" t="s">
        <v>104</v>
      </c>
      <c r="B341" s="224" t="s">
        <v>184</v>
      </c>
      <c r="C341" s="54" t="s">
        <v>17</v>
      </c>
      <c r="D341" s="55">
        <f t="shared" ref="D341:O341" si="117">D342+D349</f>
        <v>169079</v>
      </c>
      <c r="E341" s="55">
        <f t="shared" si="117"/>
        <v>270214.71999999997</v>
      </c>
      <c r="F341" s="126">
        <f t="shared" si="117"/>
        <v>333725.21999999997</v>
      </c>
      <c r="G341" s="126">
        <f t="shared" si="117"/>
        <v>304716.38</v>
      </c>
      <c r="H341" s="126">
        <f t="shared" si="117"/>
        <v>296943.40000000002</v>
      </c>
      <c r="I341" s="126">
        <f t="shared" si="117"/>
        <v>297407.5</v>
      </c>
      <c r="J341" s="126">
        <f t="shared" si="117"/>
        <v>288047.12</v>
      </c>
      <c r="K341" s="126">
        <f t="shared" si="117"/>
        <v>288047.12</v>
      </c>
      <c r="L341" s="126">
        <f t="shared" si="117"/>
        <v>288047.12</v>
      </c>
      <c r="M341" s="126">
        <f t="shared" si="117"/>
        <v>288047.12</v>
      </c>
      <c r="N341" s="126">
        <f t="shared" si="117"/>
        <v>288047.12</v>
      </c>
      <c r="O341" s="124">
        <f t="shared" si="117"/>
        <v>3112321.8200000003</v>
      </c>
    </row>
    <row r="342" spans="1:15" s="56" customFormat="1">
      <c r="A342" s="223"/>
      <c r="B342" s="224"/>
      <c r="C342" s="54" t="s">
        <v>129</v>
      </c>
      <c r="D342" s="55">
        <f t="shared" ref="D342:E342" si="118">D344+D345+D346+D347</f>
        <v>169079</v>
      </c>
      <c r="E342" s="55">
        <f t="shared" si="118"/>
        <v>269432</v>
      </c>
      <c r="F342" s="126">
        <f t="shared" ref="F342:O342" si="119">F344+F345+F346+F347+F348</f>
        <v>332969.59999999998</v>
      </c>
      <c r="G342" s="107">
        <f t="shared" si="119"/>
        <v>304391.59999999998</v>
      </c>
      <c r="H342" s="107">
        <f t="shared" si="119"/>
        <v>296943.40000000002</v>
      </c>
      <c r="I342" s="107">
        <f t="shared" si="119"/>
        <v>297407.5</v>
      </c>
      <c r="J342" s="55">
        <f t="shared" si="119"/>
        <v>287291.5</v>
      </c>
      <c r="K342" s="55">
        <f t="shared" si="119"/>
        <v>287291.5</v>
      </c>
      <c r="L342" s="55">
        <f t="shared" si="119"/>
        <v>287291.5</v>
      </c>
      <c r="M342" s="55">
        <f t="shared" si="119"/>
        <v>287291.5</v>
      </c>
      <c r="N342" s="55">
        <f t="shared" si="119"/>
        <v>287291.5</v>
      </c>
      <c r="O342" s="124">
        <f t="shared" si="119"/>
        <v>3106680.6</v>
      </c>
    </row>
    <row r="343" spans="1:15" s="56" customFormat="1">
      <c r="A343" s="223"/>
      <c r="B343" s="224"/>
      <c r="C343" s="54" t="s">
        <v>126</v>
      </c>
      <c r="D343" s="57"/>
      <c r="E343" s="57"/>
      <c r="F343" s="129"/>
      <c r="G343" s="111"/>
      <c r="H343" s="111"/>
      <c r="I343" s="111"/>
      <c r="J343" s="57"/>
      <c r="K343" s="57"/>
      <c r="L343" s="57"/>
      <c r="M343" s="57"/>
      <c r="N343" s="57"/>
      <c r="O343" s="145"/>
    </row>
    <row r="344" spans="1:15" s="58" customFormat="1" ht="37.5">
      <c r="A344" s="223"/>
      <c r="B344" s="224"/>
      <c r="C344" s="54" t="s">
        <v>127</v>
      </c>
      <c r="D344" s="55">
        <v>7560</v>
      </c>
      <c r="E344" s="55">
        <v>21095.9</v>
      </c>
      <c r="F344" s="126">
        <v>13722.6</v>
      </c>
      <c r="G344" s="107">
        <v>23697.8</v>
      </c>
      <c r="H344" s="107">
        <v>23697.8</v>
      </c>
      <c r="I344" s="107">
        <v>23697.8</v>
      </c>
      <c r="J344" s="55">
        <v>23697.8</v>
      </c>
      <c r="K344" s="55">
        <v>23697.8</v>
      </c>
      <c r="L344" s="55">
        <v>23697.8</v>
      </c>
      <c r="M344" s="55">
        <v>23697.8</v>
      </c>
      <c r="N344" s="55">
        <v>23697.8</v>
      </c>
      <c r="O344" s="124">
        <f>D344+E344+F344+G344+H344+I344+J344+K344+L344+M344+N344</f>
        <v>231960.89999999997</v>
      </c>
    </row>
    <row r="345" spans="1:15" s="58" customFormat="1" ht="56.25">
      <c r="A345" s="223"/>
      <c r="B345" s="224"/>
      <c r="C345" s="54" t="s">
        <v>131</v>
      </c>
      <c r="D345" s="55">
        <v>14293.6</v>
      </c>
      <c r="E345" s="55">
        <v>23578.9</v>
      </c>
      <c r="F345" s="126">
        <v>30907.7</v>
      </c>
      <c r="G345" s="107">
        <v>34385.300000000003</v>
      </c>
      <c r="H345" s="107">
        <v>34385.300000000003</v>
      </c>
      <c r="I345" s="107">
        <v>34385.300000000003</v>
      </c>
      <c r="J345" s="55">
        <v>32592.7</v>
      </c>
      <c r="K345" s="55">
        <v>32592.7</v>
      </c>
      <c r="L345" s="55">
        <v>32592.7</v>
      </c>
      <c r="M345" s="55">
        <v>32592.7</v>
      </c>
      <c r="N345" s="55">
        <v>32592.7</v>
      </c>
      <c r="O345" s="124">
        <f>D345+E345+F345+G345+H345+I345+J345+K345+L345+M345+N345</f>
        <v>334899.60000000003</v>
      </c>
    </row>
    <row r="346" spans="1:15" s="58" customFormat="1" ht="56.25">
      <c r="A346" s="223"/>
      <c r="B346" s="224"/>
      <c r="C346" s="54" t="s">
        <v>132</v>
      </c>
      <c r="D346" s="55">
        <v>1170.2</v>
      </c>
      <c r="E346" s="55">
        <v>11966.3</v>
      </c>
      <c r="F346" s="126">
        <v>18355.7</v>
      </c>
      <c r="G346" s="107">
        <v>18555</v>
      </c>
      <c r="H346" s="107">
        <v>17587.7</v>
      </c>
      <c r="I346" s="107">
        <v>17587.7</v>
      </c>
      <c r="J346" s="55">
        <v>15755.7</v>
      </c>
      <c r="K346" s="55">
        <v>15755.7</v>
      </c>
      <c r="L346" s="55">
        <v>15755.7</v>
      </c>
      <c r="M346" s="55">
        <v>15755.7</v>
      </c>
      <c r="N346" s="55">
        <v>15755.7</v>
      </c>
      <c r="O346" s="124">
        <f>D346+E346+F346+G346+H346+I346+J346+K346+L346+M346+N346</f>
        <v>164001.1</v>
      </c>
    </row>
    <row r="347" spans="1:15" s="58" customFormat="1" ht="56.25">
      <c r="A347" s="223"/>
      <c r="B347" s="224"/>
      <c r="C347" s="108" t="s">
        <v>196</v>
      </c>
      <c r="D347" s="55">
        <v>146055.20000000001</v>
      </c>
      <c r="E347" s="55">
        <v>212790.9</v>
      </c>
      <c r="F347" s="126">
        <v>266254</v>
      </c>
      <c r="G347" s="107">
        <v>223043.5</v>
      </c>
      <c r="H347" s="107">
        <v>216808.1</v>
      </c>
      <c r="I347" s="107">
        <v>217272.2</v>
      </c>
      <c r="J347" s="55">
        <v>215245.3</v>
      </c>
      <c r="K347" s="55">
        <v>215245.3</v>
      </c>
      <c r="L347" s="55">
        <v>215245.3</v>
      </c>
      <c r="M347" s="55">
        <v>215245.3</v>
      </c>
      <c r="N347" s="55">
        <v>215245.3</v>
      </c>
      <c r="O347" s="124">
        <f>D347+E347+F347+G347+H347+I347+J347+K347+L347+M347+N347</f>
        <v>2358450.4</v>
      </c>
    </row>
    <row r="348" spans="1:15" s="58" customFormat="1" ht="47.25" customHeight="1">
      <c r="A348" s="223"/>
      <c r="B348" s="224"/>
      <c r="C348" s="150" t="s">
        <v>198</v>
      </c>
      <c r="D348" s="107" t="s">
        <v>128</v>
      </c>
      <c r="E348" s="107" t="s">
        <v>128</v>
      </c>
      <c r="F348" s="126">
        <v>3729.6</v>
      </c>
      <c r="G348" s="107">
        <v>4710</v>
      </c>
      <c r="H348" s="107">
        <v>4464.5</v>
      </c>
      <c r="I348" s="107">
        <v>4464.5</v>
      </c>
      <c r="J348" s="107">
        <v>0</v>
      </c>
      <c r="K348" s="107">
        <v>0</v>
      </c>
      <c r="L348" s="107">
        <v>0</v>
      </c>
      <c r="M348" s="107">
        <v>0</v>
      </c>
      <c r="N348" s="107">
        <v>0</v>
      </c>
      <c r="O348" s="124">
        <f>F348+G348+H348+I348+J348+K348+L348+M348+N348</f>
        <v>17368.599999999999</v>
      </c>
    </row>
    <row r="349" spans="1:15" s="56" customFormat="1">
      <c r="A349" s="223"/>
      <c r="B349" s="224"/>
      <c r="C349" s="54" t="s">
        <v>20</v>
      </c>
      <c r="D349" s="55">
        <v>0</v>
      </c>
      <c r="E349" s="55">
        <v>782.72</v>
      </c>
      <c r="F349" s="126">
        <v>755.62</v>
      </c>
      <c r="G349" s="107">
        <v>324.77999999999997</v>
      </c>
      <c r="H349" s="107">
        <v>0</v>
      </c>
      <c r="I349" s="107">
        <v>0</v>
      </c>
      <c r="J349" s="55">
        <v>755.62</v>
      </c>
      <c r="K349" s="55">
        <v>755.62</v>
      </c>
      <c r="L349" s="55">
        <v>755.62</v>
      </c>
      <c r="M349" s="55">
        <v>755.62</v>
      </c>
      <c r="N349" s="55">
        <v>755.62</v>
      </c>
      <c r="O349" s="124">
        <f>D349+E349+F349+G349+H349+I349+J349+K349+L349+M349+N349</f>
        <v>5641.22</v>
      </c>
    </row>
    <row r="350" spans="1:15" s="56" customFormat="1" ht="20.25" customHeight="1">
      <c r="A350" s="223" t="s">
        <v>106</v>
      </c>
      <c r="B350" s="224" t="s">
        <v>185</v>
      </c>
      <c r="C350" s="54" t="s">
        <v>17</v>
      </c>
      <c r="D350" s="55">
        <f>D351+D354+D360</f>
        <v>40807.100000000006</v>
      </c>
      <c r="E350" s="55">
        <f>E354</f>
        <v>32532.400000000001</v>
      </c>
      <c r="F350" s="126">
        <f>F351+F354+F360</f>
        <v>99489.68</v>
      </c>
      <c r="G350" s="126">
        <f>G351+G354+G360</f>
        <v>129952.4</v>
      </c>
      <c r="H350" s="107">
        <f>H351+H354+H360</f>
        <v>119125.46999999999</v>
      </c>
      <c r="I350" s="107">
        <f>I351+I354+I360</f>
        <v>119300.86999999998</v>
      </c>
      <c r="J350" s="55">
        <f t="shared" ref="J350:N350" si="120">J354</f>
        <v>32324.2</v>
      </c>
      <c r="K350" s="55">
        <f t="shared" si="120"/>
        <v>32324.2</v>
      </c>
      <c r="L350" s="55">
        <f t="shared" si="120"/>
        <v>32324.2</v>
      </c>
      <c r="M350" s="55">
        <f t="shared" si="120"/>
        <v>32324.2</v>
      </c>
      <c r="N350" s="55">
        <f t="shared" si="120"/>
        <v>32324.2</v>
      </c>
      <c r="O350" s="124">
        <f>O351+O354+O360</f>
        <v>702828.92</v>
      </c>
    </row>
    <row r="351" spans="1:15" s="56" customFormat="1">
      <c r="A351" s="223"/>
      <c r="B351" s="224"/>
      <c r="C351" s="61" t="s">
        <v>18</v>
      </c>
      <c r="D351" s="55">
        <f>D352</f>
        <v>15053.9</v>
      </c>
      <c r="E351" s="55" t="s">
        <v>128</v>
      </c>
      <c r="F351" s="126">
        <f>F352</f>
        <v>53261.33</v>
      </c>
      <c r="G351" s="126">
        <f>G352</f>
        <v>82906.799999999988</v>
      </c>
      <c r="H351" s="126">
        <f>H352</f>
        <v>77272.899999999994</v>
      </c>
      <c r="I351" s="126">
        <f>I352</f>
        <v>77272.899999999994</v>
      </c>
      <c r="J351" s="59" t="s">
        <v>128</v>
      </c>
      <c r="K351" s="59" t="s">
        <v>128</v>
      </c>
      <c r="L351" s="59" t="s">
        <v>128</v>
      </c>
      <c r="M351" s="59" t="s">
        <v>128</v>
      </c>
      <c r="N351" s="59" t="s">
        <v>128</v>
      </c>
      <c r="O351" s="124">
        <f>O352</f>
        <v>305767.82999999996</v>
      </c>
    </row>
    <row r="352" spans="1:15" s="56" customFormat="1" ht="18.75" customHeight="1">
      <c r="A352" s="223"/>
      <c r="B352" s="224"/>
      <c r="C352" s="227" t="s">
        <v>142</v>
      </c>
      <c r="D352" s="222">
        <v>15053.9</v>
      </c>
      <c r="E352" s="222" t="s">
        <v>128</v>
      </c>
      <c r="F352" s="221">
        <f>F363+F373</f>
        <v>53261.33</v>
      </c>
      <c r="G352" s="221">
        <f>G363+G373</f>
        <v>82906.799999999988</v>
      </c>
      <c r="H352" s="221">
        <f>H373</f>
        <v>77272.899999999994</v>
      </c>
      <c r="I352" s="221">
        <f>I373</f>
        <v>77272.899999999994</v>
      </c>
      <c r="J352" s="232" t="s">
        <v>128</v>
      </c>
      <c r="K352" s="232" t="s">
        <v>128</v>
      </c>
      <c r="L352" s="232" t="s">
        <v>128</v>
      </c>
      <c r="M352" s="232" t="s">
        <v>128</v>
      </c>
      <c r="N352" s="232" t="s">
        <v>128</v>
      </c>
      <c r="O352" s="217">
        <f>D352+F352+G352+H352+I352</f>
        <v>305767.82999999996</v>
      </c>
    </row>
    <row r="353" spans="1:15" s="58" customFormat="1" ht="42.75" customHeight="1">
      <c r="A353" s="223"/>
      <c r="B353" s="224"/>
      <c r="C353" s="227"/>
      <c r="D353" s="222"/>
      <c r="E353" s="222"/>
      <c r="F353" s="221"/>
      <c r="G353" s="221"/>
      <c r="H353" s="221"/>
      <c r="I353" s="221"/>
      <c r="J353" s="232"/>
      <c r="K353" s="232"/>
      <c r="L353" s="232"/>
      <c r="M353" s="232"/>
      <c r="N353" s="232"/>
      <c r="O353" s="217"/>
    </row>
    <row r="354" spans="1:15" s="56" customFormat="1">
      <c r="A354" s="223"/>
      <c r="B354" s="224"/>
      <c r="C354" s="65" t="s">
        <v>19</v>
      </c>
      <c r="D354" s="55">
        <f t="shared" ref="D354:O354" si="121">D356+D357</f>
        <v>25195.9</v>
      </c>
      <c r="E354" s="55">
        <f t="shared" si="121"/>
        <v>32532.400000000001</v>
      </c>
      <c r="F354" s="126">
        <f t="shared" si="121"/>
        <v>46135.45</v>
      </c>
      <c r="G354" s="107">
        <f t="shared" si="121"/>
        <v>46360.800000000003</v>
      </c>
      <c r="H354" s="107">
        <f t="shared" si="121"/>
        <v>41224.9</v>
      </c>
      <c r="I354" s="107">
        <f t="shared" si="121"/>
        <v>41400.299999999996</v>
      </c>
      <c r="J354" s="55">
        <f t="shared" si="121"/>
        <v>32324.2</v>
      </c>
      <c r="K354" s="55">
        <f t="shared" si="121"/>
        <v>32324.2</v>
      </c>
      <c r="L354" s="55">
        <f t="shared" si="121"/>
        <v>32324.2</v>
      </c>
      <c r="M354" s="55">
        <f t="shared" si="121"/>
        <v>32324.2</v>
      </c>
      <c r="N354" s="55">
        <f t="shared" si="121"/>
        <v>32324.2</v>
      </c>
      <c r="O354" s="124">
        <f t="shared" si="121"/>
        <v>394470.75000000006</v>
      </c>
    </row>
    <row r="355" spans="1:15" s="56" customFormat="1">
      <c r="A355" s="223"/>
      <c r="B355" s="224"/>
      <c r="C355" s="54" t="s">
        <v>126</v>
      </c>
      <c r="D355" s="57"/>
      <c r="E355" s="57"/>
      <c r="F355" s="127"/>
      <c r="G355" s="111"/>
      <c r="H355" s="111"/>
      <c r="I355" s="63"/>
      <c r="J355" s="57"/>
      <c r="K355" s="57"/>
      <c r="L355" s="57"/>
      <c r="M355" s="57"/>
      <c r="N355" s="57"/>
      <c r="O355" s="145"/>
    </row>
    <row r="356" spans="1:15" s="58" customFormat="1" ht="37.5">
      <c r="A356" s="223"/>
      <c r="B356" s="224"/>
      <c r="C356" s="54" t="s">
        <v>127</v>
      </c>
      <c r="D356" s="55">
        <f>D367+D384</f>
        <v>24695.9</v>
      </c>
      <c r="E356" s="55">
        <f>E367+E384</f>
        <v>30395.4</v>
      </c>
      <c r="F356" s="126">
        <f>F367+F384+F376</f>
        <v>43998.45</v>
      </c>
      <c r="G356" s="107">
        <f>G367+G376+G384</f>
        <v>36119.700000000004</v>
      </c>
      <c r="H356" s="107">
        <f>H367+H376+H384</f>
        <v>36083.800000000003</v>
      </c>
      <c r="I356" s="107">
        <f>I367+I376+I384</f>
        <v>36259.199999999997</v>
      </c>
      <c r="J356" s="55">
        <f>J367+J384</f>
        <v>31824.2</v>
      </c>
      <c r="K356" s="55">
        <f>K367+K384</f>
        <v>31824.2</v>
      </c>
      <c r="L356" s="55">
        <f>L367+L384</f>
        <v>31824.2</v>
      </c>
      <c r="M356" s="55">
        <f>M367+M384</f>
        <v>31824.2</v>
      </c>
      <c r="N356" s="55">
        <f>N367+N384</f>
        <v>31824.2</v>
      </c>
      <c r="O356" s="124">
        <f>D356+E356+F356+G356+H356+I356+J356+K356+L356+M356+N356</f>
        <v>366673.45000000007</v>
      </c>
    </row>
    <row r="357" spans="1:15" s="58" customFormat="1" ht="56.25">
      <c r="A357" s="223"/>
      <c r="B357" s="224"/>
      <c r="C357" s="114" t="s">
        <v>196</v>
      </c>
      <c r="D357" s="55">
        <f t="shared" ref="D357:N357" si="122">D385</f>
        <v>500</v>
      </c>
      <c r="E357" s="55">
        <f t="shared" si="122"/>
        <v>2137</v>
      </c>
      <c r="F357" s="126">
        <f t="shared" si="122"/>
        <v>2137</v>
      </c>
      <c r="G357" s="107">
        <f t="shared" si="122"/>
        <v>10241.1</v>
      </c>
      <c r="H357" s="107">
        <f t="shared" si="122"/>
        <v>5141.1000000000004</v>
      </c>
      <c r="I357" s="107">
        <f t="shared" si="122"/>
        <v>5141.1000000000004</v>
      </c>
      <c r="J357" s="55">
        <f t="shared" si="122"/>
        <v>500</v>
      </c>
      <c r="K357" s="55">
        <f t="shared" si="122"/>
        <v>500</v>
      </c>
      <c r="L357" s="55">
        <f t="shared" si="122"/>
        <v>500</v>
      </c>
      <c r="M357" s="55">
        <f t="shared" si="122"/>
        <v>500</v>
      </c>
      <c r="N357" s="55">
        <f t="shared" si="122"/>
        <v>500</v>
      </c>
      <c r="O357" s="124">
        <f>D357+E357+F357+G357+H357+I357+J357+K357+L357+M357+N357</f>
        <v>27797.300000000003</v>
      </c>
    </row>
    <row r="358" spans="1:15" s="58" customFormat="1" ht="56.25">
      <c r="A358" s="223"/>
      <c r="B358" s="224"/>
      <c r="C358" s="54" t="s">
        <v>134</v>
      </c>
      <c r="D358" s="111" t="s">
        <v>135</v>
      </c>
      <c r="E358" s="111" t="s">
        <v>135</v>
      </c>
      <c r="F358" s="127" t="s">
        <v>135</v>
      </c>
      <c r="G358" s="111" t="s">
        <v>135</v>
      </c>
      <c r="H358" s="111" t="s">
        <v>135</v>
      </c>
      <c r="I358" s="111" t="s">
        <v>135</v>
      </c>
      <c r="J358" s="111" t="s">
        <v>135</v>
      </c>
      <c r="K358" s="111" t="s">
        <v>135</v>
      </c>
      <c r="L358" s="111" t="s">
        <v>135</v>
      </c>
      <c r="M358" s="111" t="s">
        <v>135</v>
      </c>
      <c r="N358" s="111" t="s">
        <v>135</v>
      </c>
      <c r="O358" s="145" t="s">
        <v>135</v>
      </c>
    </row>
    <row r="359" spans="1:15" s="58" customFormat="1" ht="56.25">
      <c r="A359" s="223"/>
      <c r="B359" s="224"/>
      <c r="C359" s="54" t="s">
        <v>136</v>
      </c>
      <c r="D359" s="111" t="s">
        <v>128</v>
      </c>
      <c r="E359" s="111" t="s">
        <v>128</v>
      </c>
      <c r="F359" s="127" t="s">
        <v>135</v>
      </c>
      <c r="G359" s="111" t="s">
        <v>135</v>
      </c>
      <c r="H359" s="111" t="s">
        <v>135</v>
      </c>
      <c r="I359" s="111" t="s">
        <v>135</v>
      </c>
      <c r="J359" s="111" t="s">
        <v>135</v>
      </c>
      <c r="K359" s="111" t="s">
        <v>135</v>
      </c>
      <c r="L359" s="111" t="s">
        <v>135</v>
      </c>
      <c r="M359" s="111" t="s">
        <v>135</v>
      </c>
      <c r="N359" s="111" t="s">
        <v>135</v>
      </c>
      <c r="O359" s="145" t="s">
        <v>135</v>
      </c>
    </row>
    <row r="360" spans="1:15" s="58" customFormat="1">
      <c r="A360" s="223"/>
      <c r="B360" s="224"/>
      <c r="C360" s="54" t="s">
        <v>20</v>
      </c>
      <c r="D360" s="55">
        <f>D370</f>
        <v>557.29999999999995</v>
      </c>
      <c r="E360" s="59" t="s">
        <v>128</v>
      </c>
      <c r="F360" s="152">
        <f>F370+F378</f>
        <v>92.9</v>
      </c>
      <c r="G360" s="152">
        <f>G370+G378</f>
        <v>684.80000000000007</v>
      </c>
      <c r="H360" s="94">
        <f>H378</f>
        <v>627.66999999999996</v>
      </c>
      <c r="I360" s="94">
        <f>I378</f>
        <v>627.66999999999996</v>
      </c>
      <c r="J360" s="59" t="s">
        <v>128</v>
      </c>
      <c r="K360" s="59" t="s">
        <v>128</v>
      </c>
      <c r="L360" s="59" t="s">
        <v>128</v>
      </c>
      <c r="M360" s="59" t="s">
        <v>128</v>
      </c>
      <c r="N360" s="59" t="s">
        <v>128</v>
      </c>
      <c r="O360" s="124">
        <f>D360+F360+G360+H360+I360</f>
        <v>2590.34</v>
      </c>
    </row>
    <row r="361" spans="1:15" s="56" customFormat="1" ht="18.75" customHeight="1">
      <c r="A361" s="225" t="s">
        <v>108</v>
      </c>
      <c r="B361" s="226" t="s">
        <v>186</v>
      </c>
      <c r="C361" s="54" t="s">
        <v>17</v>
      </c>
      <c r="D361" s="55">
        <f>D362+D365+D370</f>
        <v>36620.100000000006</v>
      </c>
      <c r="E361" s="55">
        <f>E365</f>
        <v>24828.9</v>
      </c>
      <c r="F361" s="126">
        <f>F362+F365+F370</f>
        <v>44433.22</v>
      </c>
      <c r="G361" s="107">
        <f>G362+G365+G370</f>
        <v>31379.4</v>
      </c>
      <c r="H361" s="107">
        <f t="shared" ref="H361:N361" si="123">H365</f>
        <v>27700.2</v>
      </c>
      <c r="I361" s="107">
        <f t="shared" si="123"/>
        <v>27875.599999999999</v>
      </c>
      <c r="J361" s="55">
        <f t="shared" si="123"/>
        <v>25766.2</v>
      </c>
      <c r="K361" s="55">
        <f t="shared" si="123"/>
        <v>25766.2</v>
      </c>
      <c r="L361" s="55">
        <f t="shared" si="123"/>
        <v>25766.2</v>
      </c>
      <c r="M361" s="55">
        <f t="shared" si="123"/>
        <v>25766.2</v>
      </c>
      <c r="N361" s="55">
        <f t="shared" si="123"/>
        <v>25766.2</v>
      </c>
      <c r="O361" s="124">
        <f>O362+O365+O370</f>
        <v>321668.42000000004</v>
      </c>
    </row>
    <row r="362" spans="1:15" s="56" customFormat="1">
      <c r="A362" s="225"/>
      <c r="B362" s="226"/>
      <c r="C362" s="61" t="s">
        <v>18</v>
      </c>
      <c r="D362" s="55">
        <f>D363</f>
        <v>15053.9</v>
      </c>
      <c r="E362" s="55" t="s">
        <v>128</v>
      </c>
      <c r="F362" s="126">
        <f>F363</f>
        <v>7951.8</v>
      </c>
      <c r="G362" s="142">
        <f>G363</f>
        <v>4519.3999999999996</v>
      </c>
      <c r="H362" s="110" t="s">
        <v>128</v>
      </c>
      <c r="I362" s="110" t="s">
        <v>128</v>
      </c>
      <c r="J362" s="59" t="s">
        <v>128</v>
      </c>
      <c r="K362" s="59" t="s">
        <v>128</v>
      </c>
      <c r="L362" s="59" t="s">
        <v>128</v>
      </c>
      <c r="M362" s="59" t="s">
        <v>128</v>
      </c>
      <c r="N362" s="59" t="s">
        <v>128</v>
      </c>
      <c r="O362" s="124">
        <f>O363</f>
        <v>27525.1</v>
      </c>
    </row>
    <row r="363" spans="1:15" s="56" customFormat="1" ht="18.75" customHeight="1">
      <c r="A363" s="225"/>
      <c r="B363" s="226"/>
      <c r="C363" s="227" t="s">
        <v>142</v>
      </c>
      <c r="D363" s="222">
        <v>15053.9</v>
      </c>
      <c r="E363" s="222" t="s">
        <v>128</v>
      </c>
      <c r="F363" s="221">
        <v>7951.8</v>
      </c>
      <c r="G363" s="233">
        <v>4519.3999999999996</v>
      </c>
      <c r="H363" s="232" t="s">
        <v>128</v>
      </c>
      <c r="I363" s="232" t="s">
        <v>128</v>
      </c>
      <c r="J363" s="232" t="s">
        <v>128</v>
      </c>
      <c r="K363" s="232" t="s">
        <v>128</v>
      </c>
      <c r="L363" s="232" t="s">
        <v>128</v>
      </c>
      <c r="M363" s="232" t="s">
        <v>128</v>
      </c>
      <c r="N363" s="232" t="s">
        <v>128</v>
      </c>
      <c r="O363" s="217">
        <f>D363+F363+G363</f>
        <v>27525.1</v>
      </c>
    </row>
    <row r="364" spans="1:15" s="58" customFormat="1" ht="44.25" customHeight="1">
      <c r="A364" s="225"/>
      <c r="B364" s="226"/>
      <c r="C364" s="227"/>
      <c r="D364" s="222"/>
      <c r="E364" s="222"/>
      <c r="F364" s="221"/>
      <c r="G364" s="233"/>
      <c r="H364" s="232"/>
      <c r="I364" s="232"/>
      <c r="J364" s="232"/>
      <c r="K364" s="232"/>
      <c r="L364" s="232"/>
      <c r="M364" s="232"/>
      <c r="N364" s="232"/>
      <c r="O364" s="217"/>
    </row>
    <row r="365" spans="1:15" s="56" customFormat="1">
      <c r="A365" s="225"/>
      <c r="B365" s="226"/>
      <c r="C365" s="73" t="s">
        <v>129</v>
      </c>
      <c r="D365" s="55">
        <f t="shared" ref="D365:O365" si="124">D367</f>
        <v>21008.9</v>
      </c>
      <c r="E365" s="55">
        <f t="shared" si="124"/>
        <v>24828.9</v>
      </c>
      <c r="F365" s="126">
        <f t="shared" si="124"/>
        <v>36388.519999999997</v>
      </c>
      <c r="G365" s="107">
        <f t="shared" si="124"/>
        <v>26810.9</v>
      </c>
      <c r="H365" s="107">
        <f t="shared" si="124"/>
        <v>27700.2</v>
      </c>
      <c r="I365" s="107">
        <f t="shared" si="124"/>
        <v>27875.599999999999</v>
      </c>
      <c r="J365" s="55">
        <f t="shared" si="124"/>
        <v>25766.2</v>
      </c>
      <c r="K365" s="55">
        <f t="shared" si="124"/>
        <v>25766.2</v>
      </c>
      <c r="L365" s="55">
        <f t="shared" si="124"/>
        <v>25766.2</v>
      </c>
      <c r="M365" s="55">
        <f t="shared" si="124"/>
        <v>25766.2</v>
      </c>
      <c r="N365" s="55">
        <f t="shared" si="124"/>
        <v>25766.2</v>
      </c>
      <c r="O365" s="124">
        <f t="shared" si="124"/>
        <v>293444.02000000008</v>
      </c>
    </row>
    <row r="366" spans="1:15" s="56" customFormat="1" ht="21" customHeight="1">
      <c r="A366" s="225"/>
      <c r="B366" s="226"/>
      <c r="C366" s="184" t="s">
        <v>126</v>
      </c>
      <c r="D366" s="183"/>
      <c r="E366" s="183"/>
      <c r="F366" s="182"/>
      <c r="G366" s="183"/>
      <c r="H366" s="183"/>
      <c r="I366" s="183"/>
      <c r="J366" s="183"/>
      <c r="K366" s="183"/>
      <c r="L366" s="183"/>
      <c r="M366" s="183"/>
      <c r="N366" s="183"/>
      <c r="O366" s="181"/>
    </row>
    <row r="367" spans="1:15" s="56" customFormat="1" ht="18.75" customHeight="1">
      <c r="A367" s="225"/>
      <c r="B367" s="226"/>
      <c r="C367" s="227" t="s">
        <v>127</v>
      </c>
      <c r="D367" s="222">
        <v>21008.9</v>
      </c>
      <c r="E367" s="222">
        <v>24828.9</v>
      </c>
      <c r="F367" s="221">
        <v>36388.519999999997</v>
      </c>
      <c r="G367" s="222">
        <v>26810.9</v>
      </c>
      <c r="H367" s="222">
        <v>27700.2</v>
      </c>
      <c r="I367" s="222">
        <v>27875.599999999999</v>
      </c>
      <c r="J367" s="222">
        <v>25766.2</v>
      </c>
      <c r="K367" s="222">
        <v>25766.2</v>
      </c>
      <c r="L367" s="222">
        <v>25766.2</v>
      </c>
      <c r="M367" s="222">
        <v>25766.2</v>
      </c>
      <c r="N367" s="222">
        <v>25766.2</v>
      </c>
      <c r="O367" s="217">
        <f>D367+E367+F367+G367+H367+I367+J367+K367+L367+M367+N367</f>
        <v>293444.02000000008</v>
      </c>
    </row>
    <row r="368" spans="1:15" s="58" customFormat="1" ht="30" customHeight="1">
      <c r="A368" s="225"/>
      <c r="B368" s="226"/>
      <c r="C368" s="227"/>
      <c r="D368" s="222"/>
      <c r="E368" s="222"/>
      <c r="F368" s="221"/>
      <c r="G368" s="222"/>
      <c r="H368" s="222"/>
      <c r="I368" s="222"/>
      <c r="J368" s="222"/>
      <c r="K368" s="222"/>
      <c r="L368" s="222"/>
      <c r="M368" s="222"/>
      <c r="N368" s="222"/>
      <c r="O368" s="217"/>
    </row>
    <row r="369" spans="1:15" s="58" customFormat="1" ht="43.5" customHeight="1">
      <c r="A369" s="225"/>
      <c r="B369" s="226"/>
      <c r="C369" s="54" t="s">
        <v>136</v>
      </c>
      <c r="D369" s="57" t="s">
        <v>128</v>
      </c>
      <c r="E369" s="57" t="s">
        <v>128</v>
      </c>
      <c r="F369" s="126" t="s">
        <v>135</v>
      </c>
      <c r="G369" s="107" t="s">
        <v>135</v>
      </c>
      <c r="H369" s="107" t="s">
        <v>135</v>
      </c>
      <c r="I369" s="107" t="s">
        <v>135</v>
      </c>
      <c r="J369" s="55" t="s">
        <v>135</v>
      </c>
      <c r="K369" s="55" t="s">
        <v>135</v>
      </c>
      <c r="L369" s="55" t="s">
        <v>135</v>
      </c>
      <c r="M369" s="55" t="s">
        <v>135</v>
      </c>
      <c r="N369" s="55" t="s">
        <v>135</v>
      </c>
      <c r="O369" s="124" t="s">
        <v>135</v>
      </c>
    </row>
    <row r="370" spans="1:15" s="56" customFormat="1" ht="21" customHeight="1">
      <c r="A370" s="225"/>
      <c r="B370" s="226"/>
      <c r="C370" s="65" t="s">
        <v>20</v>
      </c>
      <c r="D370" s="55">
        <v>557.29999999999995</v>
      </c>
      <c r="E370" s="94" t="s">
        <v>128</v>
      </c>
      <c r="F370" s="152">
        <v>92.9</v>
      </c>
      <c r="G370" s="142">
        <v>49.1</v>
      </c>
      <c r="H370" s="110" t="s">
        <v>128</v>
      </c>
      <c r="I370" s="110" t="s">
        <v>128</v>
      </c>
      <c r="J370" s="59" t="s">
        <v>128</v>
      </c>
      <c r="K370" s="59" t="s">
        <v>128</v>
      </c>
      <c r="L370" s="59" t="s">
        <v>128</v>
      </c>
      <c r="M370" s="59" t="s">
        <v>128</v>
      </c>
      <c r="N370" s="59" t="s">
        <v>128</v>
      </c>
      <c r="O370" s="124">
        <f>D370+F370+G370</f>
        <v>699.3</v>
      </c>
    </row>
    <row r="371" spans="1:15" s="56" customFormat="1" ht="31.5" customHeight="1">
      <c r="A371" s="225" t="s">
        <v>110</v>
      </c>
      <c r="B371" s="226" t="s">
        <v>187</v>
      </c>
      <c r="C371" s="54" t="s">
        <v>17</v>
      </c>
      <c r="D371" s="94" t="s">
        <v>128</v>
      </c>
      <c r="E371" s="94" t="s">
        <v>135</v>
      </c>
      <c r="F371" s="126">
        <f>F372+F374+F378</f>
        <v>46861.46</v>
      </c>
      <c r="G371" s="124">
        <f>G372+G374+G378</f>
        <v>79818.299999999988</v>
      </c>
      <c r="H371" s="124">
        <f>H372+H374+H378</f>
        <v>78685.17</v>
      </c>
      <c r="I371" s="124">
        <f>I372+I374+I378</f>
        <v>78685.17</v>
      </c>
      <c r="J371" s="94" t="s">
        <v>135</v>
      </c>
      <c r="K371" s="94" t="s">
        <v>135</v>
      </c>
      <c r="L371" s="94" t="s">
        <v>135</v>
      </c>
      <c r="M371" s="94" t="s">
        <v>135</v>
      </c>
      <c r="N371" s="94" t="s">
        <v>135</v>
      </c>
      <c r="O371" s="124">
        <f>O372+O374+O378</f>
        <v>284050.09999999998</v>
      </c>
    </row>
    <row r="372" spans="1:15" s="56" customFormat="1" ht="34.5" customHeight="1">
      <c r="A372" s="228"/>
      <c r="B372" s="230"/>
      <c r="C372" s="54" t="s">
        <v>18</v>
      </c>
      <c r="D372" s="94" t="s">
        <v>128</v>
      </c>
      <c r="E372" s="94" t="s">
        <v>128</v>
      </c>
      <c r="F372" s="126">
        <f>F373</f>
        <v>45309.53</v>
      </c>
      <c r="G372" s="124">
        <f>G373</f>
        <v>78387.399999999994</v>
      </c>
      <c r="H372" s="124">
        <f t="shared" ref="H372:I372" si="125">H373</f>
        <v>77272.899999999994</v>
      </c>
      <c r="I372" s="124">
        <f t="shared" si="125"/>
        <v>77272.899999999994</v>
      </c>
      <c r="J372" s="94" t="s">
        <v>135</v>
      </c>
      <c r="K372" s="94" t="s">
        <v>135</v>
      </c>
      <c r="L372" s="94" t="s">
        <v>135</v>
      </c>
      <c r="M372" s="94" t="s">
        <v>135</v>
      </c>
      <c r="N372" s="94" t="s">
        <v>135</v>
      </c>
      <c r="O372" s="124">
        <f>O373</f>
        <v>278242.73</v>
      </c>
    </row>
    <row r="373" spans="1:15" s="56" customFormat="1" ht="60" customHeight="1">
      <c r="A373" s="228"/>
      <c r="B373" s="230"/>
      <c r="C373" s="184" t="s">
        <v>142</v>
      </c>
      <c r="D373" s="94" t="s">
        <v>128</v>
      </c>
      <c r="E373" s="94" t="s">
        <v>128</v>
      </c>
      <c r="F373" s="126">
        <v>45309.53</v>
      </c>
      <c r="G373" s="94">
        <v>78387.399999999994</v>
      </c>
      <c r="H373" s="94">
        <v>77272.899999999994</v>
      </c>
      <c r="I373" s="94">
        <v>77272.899999999994</v>
      </c>
      <c r="J373" s="94" t="s">
        <v>135</v>
      </c>
      <c r="K373" s="94" t="s">
        <v>135</v>
      </c>
      <c r="L373" s="94" t="s">
        <v>135</v>
      </c>
      <c r="M373" s="94" t="s">
        <v>135</v>
      </c>
      <c r="N373" s="94" t="s">
        <v>135</v>
      </c>
      <c r="O373" s="124">
        <f>F373+G373+H373+I373</f>
        <v>278242.73</v>
      </c>
    </row>
    <row r="374" spans="1:15" s="56" customFormat="1" ht="34.5" customHeight="1">
      <c r="A374" s="228"/>
      <c r="B374" s="230"/>
      <c r="C374" s="54" t="s">
        <v>129</v>
      </c>
      <c r="D374" s="94" t="s">
        <v>128</v>
      </c>
      <c r="E374" s="94" t="s">
        <v>128</v>
      </c>
      <c r="F374" s="126">
        <f>F376</f>
        <v>1551.93</v>
      </c>
      <c r="G374" s="124">
        <f>G376</f>
        <v>795.2</v>
      </c>
      <c r="H374" s="124">
        <f t="shared" ref="H374:I374" si="126">H376</f>
        <v>784.6</v>
      </c>
      <c r="I374" s="124">
        <f t="shared" si="126"/>
        <v>784.6</v>
      </c>
      <c r="J374" s="94" t="s">
        <v>135</v>
      </c>
      <c r="K374" s="94" t="s">
        <v>135</v>
      </c>
      <c r="L374" s="94" t="s">
        <v>135</v>
      </c>
      <c r="M374" s="94" t="s">
        <v>135</v>
      </c>
      <c r="N374" s="94" t="s">
        <v>135</v>
      </c>
      <c r="O374" s="124">
        <f>O376</f>
        <v>3916.33</v>
      </c>
    </row>
    <row r="375" spans="1:15" s="56" customFormat="1" ht="29.25" customHeight="1">
      <c r="A375" s="228"/>
      <c r="B375" s="230"/>
      <c r="C375" s="85" t="s">
        <v>126</v>
      </c>
      <c r="D375" s="94"/>
      <c r="E375" s="94"/>
      <c r="F375" s="134"/>
      <c r="G375" s="125"/>
      <c r="H375" s="125"/>
      <c r="I375" s="125"/>
      <c r="J375" s="94"/>
      <c r="K375" s="94"/>
      <c r="L375" s="94"/>
      <c r="M375" s="94"/>
      <c r="N375" s="94"/>
      <c r="O375" s="125"/>
    </row>
    <row r="376" spans="1:15" s="56" customFormat="1" ht="45.75" customHeight="1">
      <c r="A376" s="228"/>
      <c r="B376" s="230"/>
      <c r="C376" s="85" t="s">
        <v>127</v>
      </c>
      <c r="D376" s="94" t="s">
        <v>128</v>
      </c>
      <c r="E376" s="94" t="s">
        <v>135</v>
      </c>
      <c r="F376" s="126">
        <v>1551.93</v>
      </c>
      <c r="G376" s="94">
        <v>795.2</v>
      </c>
      <c r="H376" s="94">
        <v>784.6</v>
      </c>
      <c r="I376" s="94">
        <v>784.6</v>
      </c>
      <c r="J376" s="94" t="s">
        <v>135</v>
      </c>
      <c r="K376" s="94" t="s">
        <v>135</v>
      </c>
      <c r="L376" s="94" t="s">
        <v>135</v>
      </c>
      <c r="M376" s="94" t="s">
        <v>135</v>
      </c>
      <c r="N376" s="94" t="s">
        <v>135</v>
      </c>
      <c r="O376" s="124">
        <f>F376+G376+H376+I376</f>
        <v>3916.33</v>
      </c>
    </row>
    <row r="377" spans="1:15" s="56" customFormat="1" ht="45.75" customHeight="1">
      <c r="A377" s="228"/>
      <c r="B377" s="230"/>
      <c r="C377" s="115" t="s">
        <v>196</v>
      </c>
      <c r="D377" s="94" t="s">
        <v>135</v>
      </c>
      <c r="E377" s="94" t="s">
        <v>135</v>
      </c>
      <c r="F377" s="94" t="s">
        <v>135</v>
      </c>
      <c r="G377" s="94" t="s">
        <v>135</v>
      </c>
      <c r="H377" s="94" t="s">
        <v>135</v>
      </c>
      <c r="I377" s="94" t="s">
        <v>135</v>
      </c>
      <c r="J377" s="94" t="s">
        <v>135</v>
      </c>
      <c r="K377" s="94" t="s">
        <v>135</v>
      </c>
      <c r="L377" s="94" t="s">
        <v>135</v>
      </c>
      <c r="M377" s="94" t="s">
        <v>135</v>
      </c>
      <c r="N377" s="94" t="s">
        <v>135</v>
      </c>
      <c r="O377" s="94" t="s">
        <v>135</v>
      </c>
    </row>
    <row r="378" spans="1:15" s="56" customFormat="1" ht="39.75" customHeight="1">
      <c r="A378" s="229"/>
      <c r="B378" s="231"/>
      <c r="C378" s="65" t="s">
        <v>20</v>
      </c>
      <c r="D378" s="94" t="s">
        <v>128</v>
      </c>
      <c r="E378" s="94" t="s">
        <v>128</v>
      </c>
      <c r="F378" s="126">
        <v>0</v>
      </c>
      <c r="G378" s="152">
        <v>635.70000000000005</v>
      </c>
      <c r="H378" s="152">
        <v>627.66999999999996</v>
      </c>
      <c r="I378" s="152">
        <v>627.66999999999996</v>
      </c>
      <c r="J378" s="94" t="s">
        <v>128</v>
      </c>
      <c r="K378" s="94" t="s">
        <v>128</v>
      </c>
      <c r="L378" s="94" t="s">
        <v>128</v>
      </c>
      <c r="M378" s="94" t="s">
        <v>128</v>
      </c>
      <c r="N378" s="94" t="s">
        <v>128</v>
      </c>
      <c r="O378" s="124">
        <f>F378+G378+H378+I378</f>
        <v>1891.04</v>
      </c>
    </row>
    <row r="379" spans="1:15" s="56" customFormat="1" ht="18.75" customHeight="1">
      <c r="A379" s="223" t="s">
        <v>188</v>
      </c>
      <c r="B379" s="224" t="s">
        <v>189</v>
      </c>
      <c r="C379" s="68" t="s">
        <v>17</v>
      </c>
      <c r="D379" s="55">
        <f t="shared" ref="D379:O379" si="127">D382</f>
        <v>4187</v>
      </c>
      <c r="E379" s="55">
        <f t="shared" si="127"/>
        <v>7703.5</v>
      </c>
      <c r="F379" s="126">
        <f t="shared" si="127"/>
        <v>8195</v>
      </c>
      <c r="G379" s="107">
        <f t="shared" si="127"/>
        <v>18754.7</v>
      </c>
      <c r="H379" s="107">
        <f t="shared" si="127"/>
        <v>12740.1</v>
      </c>
      <c r="I379" s="107">
        <f t="shared" si="127"/>
        <v>12740.1</v>
      </c>
      <c r="J379" s="55">
        <f t="shared" si="127"/>
        <v>6558</v>
      </c>
      <c r="K379" s="55">
        <f t="shared" si="127"/>
        <v>6558</v>
      </c>
      <c r="L379" s="55">
        <f t="shared" si="127"/>
        <v>6558</v>
      </c>
      <c r="M379" s="55">
        <f t="shared" si="127"/>
        <v>6558</v>
      </c>
      <c r="N379" s="55">
        <f t="shared" si="127"/>
        <v>6558</v>
      </c>
      <c r="O379" s="124">
        <f t="shared" si="127"/>
        <v>97110.400000000009</v>
      </c>
    </row>
    <row r="380" spans="1:15" s="56" customFormat="1" ht="37.5" hidden="1" customHeight="1">
      <c r="A380" s="223"/>
      <c r="B380" s="224"/>
      <c r="C380" s="68" t="s">
        <v>141</v>
      </c>
      <c r="D380" s="55">
        <v>0</v>
      </c>
      <c r="E380" s="55">
        <v>0</v>
      </c>
      <c r="F380" s="126">
        <v>0</v>
      </c>
      <c r="G380" s="107">
        <v>0</v>
      </c>
      <c r="H380" s="107">
        <v>0</v>
      </c>
      <c r="I380" s="107">
        <v>0</v>
      </c>
      <c r="J380" s="55">
        <v>0</v>
      </c>
      <c r="K380" s="55">
        <v>0</v>
      </c>
      <c r="L380" s="55">
        <v>0</v>
      </c>
      <c r="M380" s="55">
        <v>0</v>
      </c>
      <c r="N380" s="55">
        <v>0</v>
      </c>
      <c r="O380" s="124">
        <v>0</v>
      </c>
    </row>
    <row r="381" spans="1:15" s="58" customFormat="1" ht="37.5" hidden="1" customHeight="1">
      <c r="A381" s="223"/>
      <c r="B381" s="224"/>
      <c r="C381" s="68" t="s">
        <v>127</v>
      </c>
      <c r="D381" s="55">
        <v>0</v>
      </c>
      <c r="E381" s="55">
        <v>0</v>
      </c>
      <c r="F381" s="126">
        <v>0</v>
      </c>
      <c r="G381" s="107">
        <v>0</v>
      </c>
      <c r="H381" s="107">
        <v>0</v>
      </c>
      <c r="I381" s="107">
        <v>0</v>
      </c>
      <c r="J381" s="55">
        <v>0</v>
      </c>
      <c r="K381" s="55">
        <v>0</v>
      </c>
      <c r="L381" s="55">
        <v>0</v>
      </c>
      <c r="M381" s="55">
        <v>0</v>
      </c>
      <c r="N381" s="55">
        <v>0</v>
      </c>
      <c r="O381" s="124">
        <v>0</v>
      </c>
    </row>
    <row r="382" spans="1:15" s="56" customFormat="1">
      <c r="A382" s="223"/>
      <c r="B382" s="224"/>
      <c r="C382" s="68" t="s">
        <v>129</v>
      </c>
      <c r="D382" s="55">
        <f t="shared" ref="D382:O382" si="128">D384+D385</f>
        <v>4187</v>
      </c>
      <c r="E382" s="55">
        <f t="shared" si="128"/>
        <v>7703.5</v>
      </c>
      <c r="F382" s="126">
        <f t="shared" si="128"/>
        <v>8195</v>
      </c>
      <c r="G382" s="107">
        <f t="shared" si="128"/>
        <v>18754.7</v>
      </c>
      <c r="H382" s="107">
        <f t="shared" si="128"/>
        <v>12740.1</v>
      </c>
      <c r="I382" s="107">
        <f t="shared" si="128"/>
        <v>12740.1</v>
      </c>
      <c r="J382" s="55">
        <f t="shared" si="128"/>
        <v>6558</v>
      </c>
      <c r="K382" s="55">
        <f t="shared" si="128"/>
        <v>6558</v>
      </c>
      <c r="L382" s="55">
        <f t="shared" si="128"/>
        <v>6558</v>
      </c>
      <c r="M382" s="55">
        <f t="shared" si="128"/>
        <v>6558</v>
      </c>
      <c r="N382" s="55">
        <f t="shared" si="128"/>
        <v>6558</v>
      </c>
      <c r="O382" s="124">
        <f t="shared" si="128"/>
        <v>97110.400000000009</v>
      </c>
    </row>
    <row r="383" spans="1:15" s="56" customFormat="1">
      <c r="A383" s="223"/>
      <c r="B383" s="224"/>
      <c r="C383" s="68" t="s">
        <v>126</v>
      </c>
      <c r="D383" s="57"/>
      <c r="E383" s="57"/>
      <c r="F383" s="127"/>
      <c r="G383" s="111"/>
      <c r="H383" s="111"/>
      <c r="I383" s="111"/>
      <c r="J383" s="57"/>
      <c r="K383" s="57"/>
      <c r="L383" s="57"/>
      <c r="M383" s="57"/>
      <c r="N383" s="57"/>
      <c r="O383" s="145"/>
    </row>
    <row r="384" spans="1:15" s="58" customFormat="1" ht="37.5">
      <c r="A384" s="223"/>
      <c r="B384" s="224"/>
      <c r="C384" s="68" t="s">
        <v>127</v>
      </c>
      <c r="D384" s="55">
        <v>3687</v>
      </c>
      <c r="E384" s="55">
        <v>5566.5</v>
      </c>
      <c r="F384" s="126">
        <v>6058</v>
      </c>
      <c r="G384" s="107">
        <v>8513.6</v>
      </c>
      <c r="H384" s="107">
        <v>7599</v>
      </c>
      <c r="I384" s="107">
        <v>7599</v>
      </c>
      <c r="J384" s="55">
        <v>6058</v>
      </c>
      <c r="K384" s="55">
        <v>6058</v>
      </c>
      <c r="L384" s="55">
        <v>6058</v>
      </c>
      <c r="M384" s="55">
        <v>6058</v>
      </c>
      <c r="N384" s="55">
        <v>6058</v>
      </c>
      <c r="O384" s="124">
        <f>D384+E384+F384+G384+H384+I384+J384+K384+L384+M384+N384</f>
        <v>69313.100000000006</v>
      </c>
    </row>
    <row r="385" spans="1:1024" s="58" customFormat="1" ht="56.25">
      <c r="A385" s="223"/>
      <c r="B385" s="224"/>
      <c r="C385" s="109" t="s">
        <v>196</v>
      </c>
      <c r="D385" s="55">
        <v>500</v>
      </c>
      <c r="E385" s="55">
        <v>2137</v>
      </c>
      <c r="F385" s="126">
        <v>2137</v>
      </c>
      <c r="G385" s="107">
        <v>10241.1</v>
      </c>
      <c r="H385" s="107">
        <v>5141.1000000000004</v>
      </c>
      <c r="I385" s="107">
        <v>5141.1000000000004</v>
      </c>
      <c r="J385" s="55">
        <v>500</v>
      </c>
      <c r="K385" s="55">
        <v>500</v>
      </c>
      <c r="L385" s="55">
        <v>500</v>
      </c>
      <c r="M385" s="55">
        <v>500</v>
      </c>
      <c r="N385" s="55">
        <v>500</v>
      </c>
      <c r="O385" s="124">
        <f>D385+E385+F385+G385+H385+I385+J385+K385+L385+M385+N385</f>
        <v>27797.300000000003</v>
      </c>
    </row>
    <row r="386" spans="1:1024" s="58" customFormat="1" ht="56.25">
      <c r="A386" s="223"/>
      <c r="B386" s="224"/>
      <c r="C386" s="54" t="s">
        <v>134</v>
      </c>
      <c r="D386" s="57" t="s">
        <v>135</v>
      </c>
      <c r="E386" s="57" t="s">
        <v>135</v>
      </c>
      <c r="F386" s="127" t="s">
        <v>135</v>
      </c>
      <c r="G386" s="111" t="s">
        <v>135</v>
      </c>
      <c r="H386" s="111" t="s">
        <v>135</v>
      </c>
      <c r="I386" s="111" t="s">
        <v>135</v>
      </c>
      <c r="J386" s="57" t="s">
        <v>135</v>
      </c>
      <c r="K386" s="57" t="s">
        <v>135</v>
      </c>
      <c r="L386" s="57" t="s">
        <v>135</v>
      </c>
      <c r="M386" s="57" t="s">
        <v>135</v>
      </c>
      <c r="N386" s="57" t="s">
        <v>135</v>
      </c>
      <c r="O386" s="145" t="s">
        <v>135</v>
      </c>
    </row>
    <row r="387" spans="1:1024" s="56" customFormat="1" ht="18.75" hidden="1" customHeight="1">
      <c r="A387" s="71"/>
      <c r="B387" s="72"/>
      <c r="C387" s="64" t="s">
        <v>20</v>
      </c>
      <c r="D387" s="57">
        <v>0</v>
      </c>
      <c r="E387" s="57">
        <v>0</v>
      </c>
      <c r="F387" s="127">
        <v>0</v>
      </c>
      <c r="G387" s="111">
        <v>0</v>
      </c>
      <c r="H387" s="111">
        <v>0</v>
      </c>
      <c r="I387" s="111"/>
      <c r="J387" s="63"/>
      <c r="K387" s="63"/>
      <c r="L387" s="63"/>
      <c r="M387" s="63"/>
      <c r="N387" s="63"/>
      <c r="O387" s="123">
        <v>0</v>
      </c>
    </row>
    <row r="388" spans="1:1024" s="56" customFormat="1" ht="37.5" hidden="1" customHeight="1">
      <c r="A388" s="71"/>
      <c r="B388" s="72"/>
      <c r="C388" s="64" t="s">
        <v>21</v>
      </c>
      <c r="D388" s="57">
        <v>0</v>
      </c>
      <c r="E388" s="57">
        <v>0</v>
      </c>
      <c r="F388" s="127">
        <v>0</v>
      </c>
      <c r="G388" s="111">
        <v>0</v>
      </c>
      <c r="H388" s="111">
        <v>0</v>
      </c>
      <c r="I388" s="111"/>
      <c r="J388" s="63"/>
      <c r="K388" s="63"/>
      <c r="L388" s="63"/>
      <c r="M388" s="63"/>
      <c r="N388" s="63"/>
      <c r="O388" s="123">
        <v>0</v>
      </c>
    </row>
    <row r="389" spans="1:1024" s="56" customFormat="1" ht="18.75" customHeight="1">
      <c r="A389" s="225" t="s">
        <v>112</v>
      </c>
      <c r="B389" s="226" t="s">
        <v>207</v>
      </c>
      <c r="C389" s="54" t="s">
        <v>17</v>
      </c>
      <c r="D389" s="55">
        <f t="shared" ref="D389:O389" si="129">D390+D393</f>
        <v>205882.05</v>
      </c>
      <c r="E389" s="55">
        <f t="shared" si="129"/>
        <v>224219</v>
      </c>
      <c r="F389" s="126">
        <f t="shared" si="129"/>
        <v>301265.8</v>
      </c>
      <c r="G389" s="107">
        <f t="shared" si="129"/>
        <v>287989.3</v>
      </c>
      <c r="H389" s="107">
        <f t="shared" si="129"/>
        <v>271731.40000000002</v>
      </c>
      <c r="I389" s="107">
        <f t="shared" si="129"/>
        <v>272101</v>
      </c>
      <c r="J389" s="55">
        <f t="shared" si="129"/>
        <v>245554.9</v>
      </c>
      <c r="K389" s="55">
        <f t="shared" si="129"/>
        <v>245554.9</v>
      </c>
      <c r="L389" s="55">
        <f t="shared" si="129"/>
        <v>245554.9</v>
      </c>
      <c r="M389" s="55">
        <f t="shared" si="129"/>
        <v>245554.9</v>
      </c>
      <c r="N389" s="55">
        <f t="shared" si="129"/>
        <v>245554.9</v>
      </c>
      <c r="O389" s="124">
        <f t="shared" si="129"/>
        <v>2790963.05</v>
      </c>
    </row>
    <row r="390" spans="1:1024" s="56" customFormat="1">
      <c r="A390" s="225"/>
      <c r="B390" s="226"/>
      <c r="C390" s="61" t="s">
        <v>139</v>
      </c>
      <c r="D390" s="55">
        <f t="shared" ref="D390:O390" si="130">D391</f>
        <v>11978.9</v>
      </c>
      <c r="E390" s="55">
        <f t="shared" si="130"/>
        <v>11998.2</v>
      </c>
      <c r="F390" s="126">
        <f t="shared" si="130"/>
        <v>11879.5</v>
      </c>
      <c r="G390" s="107">
        <f t="shared" si="130"/>
        <v>12096.8</v>
      </c>
      <c r="H390" s="107">
        <f t="shared" si="130"/>
        <v>12564.8</v>
      </c>
      <c r="I390" s="107">
        <f t="shared" si="130"/>
        <v>13012.8</v>
      </c>
      <c r="J390" s="55">
        <f t="shared" si="130"/>
        <v>12451.9</v>
      </c>
      <c r="K390" s="55">
        <f t="shared" si="130"/>
        <v>12451.9</v>
      </c>
      <c r="L390" s="55">
        <f t="shared" si="130"/>
        <v>12451.9</v>
      </c>
      <c r="M390" s="55">
        <f t="shared" si="130"/>
        <v>12451.9</v>
      </c>
      <c r="N390" s="55">
        <f t="shared" si="130"/>
        <v>12451.9</v>
      </c>
      <c r="O390" s="124">
        <f t="shared" si="130"/>
        <v>135790.49999999997</v>
      </c>
    </row>
    <row r="391" spans="1:1024" s="56" customFormat="1" ht="18.75" customHeight="1">
      <c r="A391" s="225"/>
      <c r="B391" s="226"/>
      <c r="C391" s="227" t="s">
        <v>142</v>
      </c>
      <c r="D391" s="222">
        <v>11978.9</v>
      </c>
      <c r="E391" s="222">
        <v>11998.2</v>
      </c>
      <c r="F391" s="221">
        <v>11879.5</v>
      </c>
      <c r="G391" s="222">
        <v>12096.8</v>
      </c>
      <c r="H391" s="222">
        <v>12564.8</v>
      </c>
      <c r="I391" s="222">
        <v>13012.8</v>
      </c>
      <c r="J391" s="222">
        <v>12451.9</v>
      </c>
      <c r="K391" s="222">
        <v>12451.9</v>
      </c>
      <c r="L391" s="222">
        <v>12451.9</v>
      </c>
      <c r="M391" s="222">
        <v>12451.9</v>
      </c>
      <c r="N391" s="222">
        <v>12451.9</v>
      </c>
      <c r="O391" s="217">
        <f>D391+E391+F391+G391+H391+I391+J391+K391+L391+M391+N391</f>
        <v>135790.49999999997</v>
      </c>
    </row>
    <row r="392" spans="1:1024" s="58" customFormat="1" ht="48" customHeight="1">
      <c r="A392" s="225"/>
      <c r="B392" s="226"/>
      <c r="C392" s="227"/>
      <c r="D392" s="222"/>
      <c r="E392" s="222"/>
      <c r="F392" s="221"/>
      <c r="G392" s="222"/>
      <c r="H392" s="222"/>
      <c r="I392" s="222"/>
      <c r="J392" s="222"/>
      <c r="K392" s="222"/>
      <c r="L392" s="222"/>
      <c r="M392" s="222"/>
      <c r="N392" s="222"/>
      <c r="O392" s="217"/>
    </row>
    <row r="393" spans="1:1024" s="60" customFormat="1">
      <c r="A393" s="225"/>
      <c r="B393" s="226"/>
      <c r="C393" s="73" t="s">
        <v>129</v>
      </c>
      <c r="D393" s="55">
        <f t="shared" ref="D393:O393" si="131">D394</f>
        <v>193903.15</v>
      </c>
      <c r="E393" s="55">
        <f t="shared" si="131"/>
        <v>212220.79999999999</v>
      </c>
      <c r="F393" s="126">
        <f t="shared" si="131"/>
        <v>289386.3</v>
      </c>
      <c r="G393" s="107">
        <f t="shared" si="131"/>
        <v>275892.5</v>
      </c>
      <c r="H393" s="107">
        <f t="shared" si="131"/>
        <v>259166.6</v>
      </c>
      <c r="I393" s="107">
        <f t="shared" si="131"/>
        <v>259088.2</v>
      </c>
      <c r="J393" s="55">
        <f t="shared" si="131"/>
        <v>233103</v>
      </c>
      <c r="K393" s="55">
        <f t="shared" si="131"/>
        <v>233103</v>
      </c>
      <c r="L393" s="55">
        <f t="shared" si="131"/>
        <v>233103</v>
      </c>
      <c r="M393" s="55">
        <f t="shared" si="131"/>
        <v>233103</v>
      </c>
      <c r="N393" s="55">
        <f t="shared" si="131"/>
        <v>233103</v>
      </c>
      <c r="O393" s="124">
        <f t="shared" si="131"/>
        <v>2655172.5499999998</v>
      </c>
    </row>
    <row r="394" spans="1:1024" ht="60.75" customHeight="1">
      <c r="A394" s="223"/>
      <c r="B394" s="224"/>
      <c r="C394" s="95" t="s">
        <v>142</v>
      </c>
      <c r="D394" s="96">
        <v>193903.15</v>
      </c>
      <c r="E394" s="96">
        <v>212220.79999999999</v>
      </c>
      <c r="F394" s="126">
        <v>289386.3</v>
      </c>
      <c r="G394" s="107">
        <v>275892.5</v>
      </c>
      <c r="H394" s="107">
        <v>259166.6</v>
      </c>
      <c r="I394" s="107">
        <v>259088.2</v>
      </c>
      <c r="J394" s="96">
        <v>233103</v>
      </c>
      <c r="K394" s="96">
        <v>233103</v>
      </c>
      <c r="L394" s="96">
        <v>233103</v>
      </c>
      <c r="M394" s="96">
        <v>233103</v>
      </c>
      <c r="N394" s="96">
        <v>233103</v>
      </c>
      <c r="O394" s="124">
        <f>D394+E394+F394+G394+H394+I394+J394+K394+L394+M394+N394</f>
        <v>2655172.5499999998</v>
      </c>
    </row>
    <row r="395" spans="1:1024" ht="21" customHeight="1">
      <c r="A395" s="97"/>
      <c r="B395" s="42"/>
      <c r="C395" s="98"/>
      <c r="D395" s="99"/>
      <c r="E395" s="99"/>
      <c r="F395" s="135"/>
      <c r="G395" s="119"/>
      <c r="H395" s="119"/>
      <c r="I395" s="119"/>
      <c r="J395" s="99"/>
      <c r="K395" s="99"/>
      <c r="L395" s="99"/>
      <c r="M395" s="99"/>
      <c r="N395" s="99"/>
      <c r="O395" s="159"/>
    </row>
    <row r="396" spans="1:1024" ht="27.75" customHeight="1">
      <c r="A396" s="218" t="s">
        <v>190</v>
      </c>
      <c r="B396" s="218"/>
      <c r="C396" s="218"/>
      <c r="D396" s="218"/>
      <c r="E396" s="218"/>
      <c r="F396" s="218"/>
      <c r="G396" s="218"/>
      <c r="H396" s="218"/>
      <c r="I396" s="218"/>
      <c r="J396" s="218"/>
      <c r="K396" s="218"/>
      <c r="L396" s="218"/>
      <c r="M396" s="218"/>
      <c r="N396" s="218"/>
      <c r="O396" s="218"/>
    </row>
    <row r="397" spans="1:1024" ht="27.75" customHeight="1">
      <c r="A397" s="218" t="s">
        <v>208</v>
      </c>
      <c r="B397" s="218"/>
      <c r="C397" s="218"/>
      <c r="D397" s="218"/>
      <c r="E397" s="218"/>
      <c r="F397" s="218"/>
      <c r="G397" s="218"/>
      <c r="H397" s="218"/>
      <c r="I397" s="218"/>
      <c r="J397" s="218"/>
      <c r="K397" s="218"/>
      <c r="L397" s="218"/>
      <c r="M397" s="218"/>
      <c r="N397" s="218"/>
      <c r="O397" s="218"/>
    </row>
    <row r="398" spans="1:1024" ht="30.75">
      <c r="A398" s="219" t="s">
        <v>209</v>
      </c>
      <c r="B398" s="219"/>
      <c r="C398" s="219"/>
      <c r="D398" s="219"/>
      <c r="E398" s="219"/>
      <c r="F398" s="219"/>
      <c r="G398" s="219"/>
      <c r="H398" s="219"/>
      <c r="I398" s="219"/>
      <c r="J398" s="219"/>
      <c r="K398" s="219"/>
      <c r="L398" s="219"/>
      <c r="M398" s="219"/>
      <c r="N398" s="219"/>
      <c r="O398" s="219"/>
    </row>
    <row r="399" spans="1:1024" ht="63" customHeight="1">
      <c r="A399" s="219" t="s">
        <v>211</v>
      </c>
      <c r="B399" s="219"/>
      <c r="C399" s="219"/>
      <c r="D399" s="219"/>
      <c r="E399" s="219"/>
      <c r="F399" s="219"/>
      <c r="G399" s="219"/>
      <c r="H399" s="219"/>
      <c r="I399" s="219"/>
      <c r="J399" s="219"/>
      <c r="K399" s="219"/>
      <c r="L399" s="219"/>
      <c r="M399" s="219"/>
      <c r="N399" s="219"/>
      <c r="O399" s="219"/>
    </row>
    <row r="400" spans="1:1024" s="188" customFormat="1">
      <c r="A400" s="189"/>
      <c r="B400" s="190"/>
      <c r="C400" s="190"/>
      <c r="D400" s="191"/>
      <c r="E400" s="192"/>
      <c r="F400" s="190"/>
      <c r="G400" s="190"/>
      <c r="H400" s="190"/>
      <c r="I400" s="190"/>
      <c r="J400" s="191"/>
      <c r="K400" s="191"/>
      <c r="L400" s="191"/>
      <c r="M400" s="191"/>
      <c r="N400" s="191"/>
      <c r="O400" s="193"/>
      <c r="P400" s="187"/>
      <c r="Q400" s="187"/>
      <c r="R400" s="187"/>
      <c r="S400" s="187"/>
      <c r="T400" s="187"/>
      <c r="U400" s="187"/>
      <c r="V400" s="187"/>
      <c r="W400" s="187"/>
      <c r="X400" s="187"/>
      <c r="Y400" s="187"/>
      <c r="Z400" s="187"/>
      <c r="AA400" s="187"/>
      <c r="AB400" s="187"/>
      <c r="AC400" s="187"/>
      <c r="AD400" s="187"/>
      <c r="AE400" s="187"/>
      <c r="AF400" s="187"/>
      <c r="AG400" s="187"/>
      <c r="AH400" s="187"/>
      <c r="AI400" s="187"/>
      <c r="AJ400" s="187"/>
      <c r="AK400" s="187"/>
      <c r="AL400" s="187"/>
      <c r="AM400" s="187"/>
      <c r="AN400" s="187"/>
      <c r="AO400" s="187"/>
      <c r="AP400" s="187"/>
      <c r="AQ400" s="187"/>
      <c r="AR400" s="187"/>
      <c r="AS400" s="187"/>
      <c r="AT400" s="187"/>
      <c r="AU400" s="187"/>
      <c r="AV400" s="187"/>
      <c r="AW400" s="187"/>
      <c r="AX400" s="187"/>
      <c r="AY400" s="187"/>
      <c r="AZ400" s="187"/>
      <c r="BA400" s="187"/>
      <c r="BB400" s="187"/>
      <c r="BC400" s="187"/>
      <c r="BD400" s="187"/>
      <c r="BE400" s="187"/>
      <c r="BF400" s="187"/>
      <c r="BG400" s="187"/>
      <c r="BH400" s="187"/>
      <c r="BI400" s="187"/>
      <c r="BJ400" s="187"/>
      <c r="BK400" s="187"/>
      <c r="BL400" s="187"/>
      <c r="BM400" s="187"/>
      <c r="BN400" s="187"/>
      <c r="BO400" s="187"/>
      <c r="BP400" s="187"/>
      <c r="BQ400" s="187"/>
      <c r="BR400" s="187"/>
      <c r="BS400" s="187"/>
      <c r="BT400" s="187"/>
      <c r="BU400" s="187"/>
      <c r="BV400" s="187"/>
      <c r="BW400" s="187"/>
      <c r="BX400" s="187"/>
      <c r="BY400" s="187"/>
      <c r="BZ400" s="187"/>
      <c r="CA400" s="187"/>
      <c r="CB400" s="187"/>
      <c r="CC400" s="187"/>
      <c r="CD400" s="187"/>
      <c r="CE400" s="187"/>
      <c r="CF400" s="187"/>
      <c r="CG400" s="187"/>
      <c r="CH400" s="187"/>
      <c r="CI400" s="187"/>
      <c r="CJ400" s="187"/>
      <c r="CK400" s="187"/>
      <c r="CL400" s="187"/>
      <c r="CM400" s="187"/>
      <c r="CN400" s="187"/>
      <c r="CO400" s="187"/>
      <c r="CP400" s="187"/>
      <c r="CQ400" s="187"/>
      <c r="CR400" s="187"/>
      <c r="CS400" s="187"/>
      <c r="CT400" s="187"/>
      <c r="CU400" s="187"/>
      <c r="CV400" s="187"/>
      <c r="CW400" s="187"/>
      <c r="CX400" s="187"/>
      <c r="CY400" s="187"/>
      <c r="CZ400" s="187"/>
      <c r="DA400" s="187"/>
      <c r="DB400" s="187"/>
      <c r="DC400" s="187"/>
      <c r="DD400" s="187"/>
      <c r="DE400" s="187"/>
      <c r="DF400" s="187"/>
      <c r="DG400" s="187"/>
      <c r="DH400" s="187"/>
      <c r="DI400" s="187"/>
      <c r="DJ400" s="187"/>
      <c r="DK400" s="187"/>
      <c r="DL400" s="187"/>
      <c r="DM400" s="187"/>
      <c r="DN400" s="187"/>
      <c r="DO400" s="187"/>
      <c r="DP400" s="187"/>
      <c r="DQ400" s="187"/>
      <c r="DR400" s="187"/>
      <c r="DS400" s="187"/>
      <c r="DT400" s="187"/>
      <c r="DU400" s="187"/>
      <c r="DV400" s="187"/>
      <c r="DW400" s="187"/>
      <c r="DX400" s="187"/>
      <c r="DY400" s="187"/>
      <c r="DZ400" s="187"/>
      <c r="EA400" s="187"/>
      <c r="EB400" s="187"/>
      <c r="EC400" s="187"/>
      <c r="ED400" s="187"/>
      <c r="EE400" s="187"/>
      <c r="EF400" s="187"/>
      <c r="EG400" s="187"/>
      <c r="EH400" s="187"/>
      <c r="EI400" s="187"/>
      <c r="EJ400" s="187"/>
      <c r="EK400" s="187"/>
      <c r="EL400" s="187"/>
      <c r="EM400" s="187"/>
      <c r="EN400" s="187"/>
      <c r="EO400" s="187"/>
      <c r="EP400" s="187"/>
      <c r="EQ400" s="187"/>
      <c r="ER400" s="187"/>
      <c r="ES400" s="187"/>
      <c r="ET400" s="187"/>
      <c r="EU400" s="187"/>
      <c r="EV400" s="187"/>
      <c r="EW400" s="187"/>
      <c r="EX400" s="187"/>
      <c r="EY400" s="187"/>
      <c r="EZ400" s="187"/>
      <c r="FA400" s="187"/>
      <c r="FB400" s="187"/>
      <c r="FC400" s="187"/>
      <c r="FD400" s="187"/>
      <c r="FE400" s="187"/>
      <c r="FF400" s="187"/>
      <c r="FG400" s="187"/>
      <c r="FH400" s="187"/>
      <c r="FI400" s="187"/>
      <c r="FJ400" s="187"/>
      <c r="FK400" s="187"/>
      <c r="FL400" s="187"/>
      <c r="FM400" s="187"/>
      <c r="FN400" s="187"/>
      <c r="FO400" s="187"/>
      <c r="FP400" s="187"/>
      <c r="FQ400" s="187"/>
      <c r="FR400" s="187"/>
      <c r="FS400" s="187"/>
      <c r="FT400" s="187"/>
      <c r="FU400" s="187"/>
      <c r="FV400" s="187"/>
      <c r="FW400" s="187"/>
      <c r="FX400" s="187"/>
      <c r="FY400" s="187"/>
      <c r="FZ400" s="187"/>
      <c r="GA400" s="187"/>
      <c r="GB400" s="187"/>
      <c r="GC400" s="187"/>
      <c r="GD400" s="187"/>
      <c r="GE400" s="187"/>
      <c r="GF400" s="187"/>
      <c r="GG400" s="187"/>
      <c r="GH400" s="187"/>
      <c r="GI400" s="187"/>
      <c r="GJ400" s="187"/>
      <c r="GK400" s="187"/>
      <c r="GL400" s="187"/>
      <c r="GM400" s="187"/>
      <c r="GN400" s="187"/>
      <c r="GO400" s="187"/>
      <c r="GP400" s="187"/>
      <c r="GQ400" s="187"/>
      <c r="GR400" s="187"/>
      <c r="GS400" s="187"/>
      <c r="GT400" s="187"/>
      <c r="GU400" s="187"/>
      <c r="GV400" s="187"/>
      <c r="GW400" s="187"/>
      <c r="GX400" s="187"/>
      <c r="GY400" s="187"/>
      <c r="GZ400" s="187"/>
      <c r="HA400" s="187"/>
      <c r="HB400" s="187"/>
      <c r="HC400" s="187"/>
      <c r="HD400" s="187"/>
      <c r="HE400" s="187"/>
      <c r="HF400" s="187"/>
      <c r="HG400" s="187"/>
      <c r="HH400" s="187"/>
      <c r="HI400" s="187"/>
      <c r="HJ400" s="187"/>
      <c r="HK400" s="187"/>
      <c r="HL400" s="187"/>
      <c r="HM400" s="187"/>
      <c r="HN400" s="187"/>
      <c r="HO400" s="187"/>
      <c r="HP400" s="187"/>
      <c r="HQ400" s="187"/>
      <c r="HR400" s="187"/>
      <c r="HS400" s="187"/>
      <c r="HT400" s="187"/>
      <c r="HU400" s="187"/>
      <c r="HV400" s="187"/>
      <c r="HW400" s="187"/>
      <c r="HX400" s="187"/>
      <c r="HY400" s="187"/>
      <c r="HZ400" s="187"/>
      <c r="IA400" s="187"/>
      <c r="IB400" s="187"/>
      <c r="IC400" s="187"/>
      <c r="ID400" s="187"/>
      <c r="IE400" s="187"/>
      <c r="IF400" s="187"/>
      <c r="IG400" s="187"/>
      <c r="IH400" s="187"/>
      <c r="II400" s="187"/>
      <c r="IJ400" s="187"/>
      <c r="IK400" s="187"/>
      <c r="IL400" s="187"/>
      <c r="IM400" s="187"/>
      <c r="IN400" s="187"/>
      <c r="IO400" s="187"/>
      <c r="IP400" s="187"/>
      <c r="IQ400" s="187"/>
      <c r="IR400" s="187"/>
      <c r="IS400" s="187"/>
      <c r="IT400" s="187"/>
      <c r="IU400" s="187"/>
      <c r="IV400" s="187"/>
      <c r="IW400" s="187"/>
      <c r="IX400" s="187"/>
      <c r="IY400" s="187"/>
      <c r="IZ400" s="187"/>
      <c r="JA400" s="187"/>
      <c r="JB400" s="187"/>
      <c r="JC400" s="187"/>
      <c r="JD400" s="187"/>
      <c r="JE400" s="187"/>
      <c r="JF400" s="187"/>
      <c r="JG400" s="187"/>
      <c r="JH400" s="187"/>
      <c r="JI400" s="187"/>
      <c r="JJ400" s="187"/>
      <c r="JK400" s="187"/>
      <c r="JL400" s="187"/>
      <c r="JM400" s="187"/>
      <c r="JN400" s="187"/>
      <c r="JO400" s="187"/>
      <c r="JP400" s="187"/>
      <c r="JQ400" s="187"/>
      <c r="JR400" s="187"/>
      <c r="JS400" s="187"/>
      <c r="JT400" s="187"/>
      <c r="JU400" s="187"/>
      <c r="JV400" s="187"/>
      <c r="JW400" s="187"/>
      <c r="JX400" s="187"/>
      <c r="JY400" s="187"/>
      <c r="JZ400" s="187"/>
      <c r="KA400" s="187"/>
      <c r="KB400" s="187"/>
      <c r="KC400" s="187"/>
      <c r="KD400" s="187"/>
      <c r="KE400" s="187"/>
      <c r="KF400" s="187"/>
      <c r="KG400" s="187"/>
      <c r="KH400" s="187"/>
      <c r="KI400" s="187"/>
      <c r="KJ400" s="187"/>
      <c r="KK400" s="187"/>
      <c r="KL400" s="187"/>
      <c r="KM400" s="187"/>
      <c r="KN400" s="187"/>
      <c r="KO400" s="187"/>
      <c r="KP400" s="187"/>
      <c r="KQ400" s="187"/>
      <c r="KR400" s="187"/>
      <c r="KS400" s="187"/>
      <c r="KT400" s="187"/>
      <c r="KU400" s="187"/>
      <c r="KV400" s="187"/>
      <c r="KW400" s="187"/>
      <c r="KX400" s="187"/>
      <c r="KY400" s="187"/>
      <c r="KZ400" s="187"/>
      <c r="LA400" s="187"/>
      <c r="LB400" s="187"/>
      <c r="LC400" s="187"/>
      <c r="LD400" s="187"/>
      <c r="LE400" s="187"/>
      <c r="LF400" s="187"/>
      <c r="LG400" s="187"/>
      <c r="LH400" s="187"/>
      <c r="LI400" s="187"/>
      <c r="LJ400" s="187"/>
      <c r="LK400" s="187"/>
      <c r="LL400" s="187"/>
      <c r="LM400" s="187"/>
      <c r="LN400" s="187"/>
      <c r="LO400" s="187"/>
      <c r="LP400" s="187"/>
      <c r="LQ400" s="187"/>
      <c r="LR400" s="187"/>
      <c r="LS400" s="187"/>
      <c r="LT400" s="187"/>
      <c r="LU400" s="187"/>
      <c r="LV400" s="187"/>
      <c r="LW400" s="187"/>
      <c r="LX400" s="187"/>
      <c r="LY400" s="187"/>
      <c r="LZ400" s="187"/>
      <c r="MA400" s="187"/>
      <c r="MB400" s="187"/>
      <c r="MC400" s="187"/>
      <c r="MD400" s="187"/>
      <c r="ME400" s="187"/>
      <c r="MF400" s="187"/>
      <c r="MG400" s="187"/>
      <c r="MH400" s="187"/>
      <c r="MI400" s="187"/>
      <c r="MJ400" s="187"/>
      <c r="MK400" s="187"/>
      <c r="ML400" s="187"/>
      <c r="MM400" s="187"/>
      <c r="MN400" s="187"/>
      <c r="MO400" s="187"/>
      <c r="MP400" s="187"/>
      <c r="MQ400" s="187"/>
      <c r="MR400" s="187"/>
      <c r="MS400" s="187"/>
      <c r="MT400" s="187"/>
      <c r="MU400" s="187"/>
      <c r="MV400" s="187"/>
      <c r="MW400" s="187"/>
      <c r="MX400" s="187"/>
      <c r="MY400" s="187"/>
      <c r="MZ400" s="187"/>
      <c r="NA400" s="187"/>
      <c r="NB400" s="187"/>
      <c r="NC400" s="187"/>
      <c r="ND400" s="187"/>
      <c r="NE400" s="187"/>
      <c r="NF400" s="187"/>
      <c r="NG400" s="187"/>
      <c r="NH400" s="187"/>
      <c r="NI400" s="187"/>
      <c r="NJ400" s="187"/>
      <c r="NK400" s="187"/>
      <c r="NL400" s="187"/>
      <c r="NM400" s="187"/>
      <c r="NN400" s="187"/>
      <c r="NO400" s="187"/>
      <c r="NP400" s="187"/>
      <c r="NQ400" s="187"/>
      <c r="NR400" s="187"/>
      <c r="NS400" s="187"/>
      <c r="NT400" s="187"/>
      <c r="NU400" s="187"/>
      <c r="NV400" s="187"/>
      <c r="NW400" s="187"/>
      <c r="NX400" s="187"/>
      <c r="NY400" s="187"/>
      <c r="NZ400" s="187"/>
      <c r="OA400" s="187"/>
      <c r="OB400" s="187"/>
      <c r="OC400" s="187"/>
      <c r="OD400" s="187"/>
      <c r="OE400" s="187"/>
      <c r="OF400" s="187"/>
      <c r="OG400" s="187"/>
      <c r="OH400" s="187"/>
      <c r="OI400" s="187"/>
      <c r="OJ400" s="187"/>
      <c r="OK400" s="187"/>
      <c r="OL400" s="187"/>
      <c r="OM400" s="187"/>
      <c r="ON400" s="187"/>
      <c r="OO400" s="187"/>
      <c r="OP400" s="187"/>
      <c r="OQ400" s="187"/>
      <c r="OR400" s="187"/>
      <c r="OS400" s="187"/>
      <c r="OT400" s="187"/>
      <c r="OU400" s="187"/>
      <c r="OV400" s="187"/>
      <c r="OW400" s="187"/>
      <c r="OX400" s="187"/>
      <c r="OY400" s="187"/>
      <c r="OZ400" s="187"/>
      <c r="PA400" s="187"/>
      <c r="PB400" s="187"/>
      <c r="PC400" s="187"/>
      <c r="PD400" s="187"/>
      <c r="PE400" s="187"/>
      <c r="PF400" s="187"/>
      <c r="PG400" s="187"/>
      <c r="PH400" s="187"/>
      <c r="PI400" s="187"/>
      <c r="PJ400" s="187"/>
      <c r="PK400" s="187"/>
      <c r="PL400" s="187"/>
      <c r="PM400" s="187"/>
      <c r="PN400" s="187"/>
      <c r="PO400" s="187"/>
      <c r="PP400" s="187"/>
      <c r="PQ400" s="187"/>
      <c r="PR400" s="187"/>
      <c r="PS400" s="187"/>
      <c r="PT400" s="187"/>
      <c r="PU400" s="187"/>
      <c r="PV400" s="187"/>
      <c r="PW400" s="187"/>
      <c r="PX400" s="187"/>
      <c r="PY400" s="187"/>
      <c r="PZ400" s="187"/>
      <c r="QA400" s="187"/>
      <c r="QB400" s="187"/>
      <c r="QC400" s="187"/>
      <c r="QD400" s="187"/>
      <c r="QE400" s="187"/>
      <c r="QF400" s="187"/>
      <c r="QG400" s="187"/>
      <c r="QH400" s="187"/>
      <c r="QI400" s="187"/>
      <c r="QJ400" s="187"/>
      <c r="QK400" s="187"/>
      <c r="QL400" s="187"/>
      <c r="QM400" s="187"/>
      <c r="QN400" s="187"/>
      <c r="QO400" s="187"/>
      <c r="QP400" s="187"/>
      <c r="QQ400" s="187"/>
      <c r="QR400" s="187"/>
      <c r="QS400" s="187"/>
      <c r="QT400" s="187"/>
      <c r="QU400" s="187"/>
      <c r="QV400" s="187"/>
      <c r="QW400" s="187"/>
      <c r="QX400" s="187"/>
      <c r="QY400" s="187"/>
      <c r="QZ400" s="187"/>
      <c r="RA400" s="187"/>
      <c r="RB400" s="187"/>
      <c r="RC400" s="187"/>
      <c r="RD400" s="187"/>
      <c r="RE400" s="187"/>
      <c r="RF400" s="187"/>
      <c r="RG400" s="187"/>
      <c r="RH400" s="187"/>
      <c r="RI400" s="187"/>
      <c r="RJ400" s="187"/>
      <c r="RK400" s="187"/>
      <c r="RL400" s="187"/>
      <c r="RM400" s="187"/>
      <c r="RN400" s="187"/>
      <c r="RO400" s="187"/>
      <c r="RP400" s="187"/>
      <c r="RQ400" s="187"/>
      <c r="RR400" s="187"/>
      <c r="RS400" s="187"/>
      <c r="RT400" s="187"/>
      <c r="RU400" s="187"/>
      <c r="RV400" s="187"/>
      <c r="RW400" s="187"/>
      <c r="RX400" s="187"/>
      <c r="RY400" s="187"/>
      <c r="RZ400" s="187"/>
      <c r="SA400" s="187"/>
      <c r="SB400" s="187"/>
      <c r="SC400" s="187"/>
      <c r="SD400" s="187"/>
      <c r="SE400" s="187"/>
      <c r="SF400" s="187"/>
      <c r="SG400" s="187"/>
      <c r="SH400" s="187"/>
      <c r="SI400" s="187"/>
      <c r="SJ400" s="187"/>
      <c r="SK400" s="187"/>
      <c r="SL400" s="187"/>
      <c r="SM400" s="187"/>
      <c r="SN400" s="187"/>
      <c r="SO400" s="187"/>
      <c r="SP400" s="187"/>
      <c r="SQ400" s="187"/>
      <c r="SR400" s="187"/>
      <c r="SS400" s="187"/>
      <c r="ST400" s="187"/>
      <c r="SU400" s="187"/>
      <c r="SV400" s="187"/>
      <c r="SW400" s="187"/>
      <c r="SX400" s="187"/>
      <c r="SY400" s="187"/>
      <c r="SZ400" s="187"/>
      <c r="TA400" s="187"/>
      <c r="TB400" s="187"/>
      <c r="TC400" s="187"/>
      <c r="TD400" s="187"/>
      <c r="TE400" s="187"/>
      <c r="TF400" s="187"/>
      <c r="TG400" s="187"/>
      <c r="TH400" s="187"/>
      <c r="TI400" s="187"/>
      <c r="TJ400" s="187"/>
      <c r="TK400" s="187"/>
      <c r="TL400" s="187"/>
      <c r="TM400" s="187"/>
      <c r="TN400" s="187"/>
      <c r="TO400" s="187"/>
      <c r="TP400" s="187"/>
      <c r="TQ400" s="187"/>
      <c r="TR400" s="187"/>
      <c r="TS400" s="187"/>
      <c r="TT400" s="187"/>
      <c r="TU400" s="187"/>
      <c r="TV400" s="187"/>
      <c r="TW400" s="187"/>
      <c r="TX400" s="187"/>
      <c r="TY400" s="187"/>
      <c r="TZ400" s="187"/>
      <c r="UA400" s="187"/>
      <c r="UB400" s="187"/>
      <c r="UC400" s="187"/>
      <c r="UD400" s="187"/>
      <c r="UE400" s="187"/>
      <c r="UF400" s="187"/>
      <c r="UG400" s="187"/>
      <c r="UH400" s="187"/>
      <c r="UI400" s="187"/>
      <c r="UJ400" s="187"/>
      <c r="UK400" s="187"/>
      <c r="UL400" s="187"/>
      <c r="UM400" s="187"/>
      <c r="UN400" s="187"/>
      <c r="UO400" s="187"/>
      <c r="UP400" s="187"/>
      <c r="UQ400" s="187"/>
      <c r="UR400" s="187"/>
      <c r="US400" s="187"/>
      <c r="UT400" s="187"/>
      <c r="UU400" s="187"/>
      <c r="UV400" s="187"/>
      <c r="UW400" s="187"/>
      <c r="UX400" s="187"/>
      <c r="UY400" s="187"/>
      <c r="UZ400" s="187"/>
      <c r="VA400" s="187"/>
      <c r="VB400" s="187"/>
      <c r="VC400" s="187"/>
      <c r="VD400" s="187"/>
      <c r="VE400" s="187"/>
      <c r="VF400" s="187"/>
      <c r="VG400" s="187"/>
      <c r="VH400" s="187"/>
      <c r="VI400" s="187"/>
      <c r="VJ400" s="187"/>
      <c r="VK400" s="187"/>
      <c r="VL400" s="187"/>
      <c r="VM400" s="187"/>
      <c r="VN400" s="187"/>
      <c r="VO400" s="187"/>
      <c r="VP400" s="187"/>
      <c r="VQ400" s="187"/>
      <c r="VR400" s="187"/>
      <c r="VS400" s="187"/>
      <c r="VT400" s="187"/>
      <c r="VU400" s="187"/>
      <c r="VV400" s="187"/>
      <c r="VW400" s="187"/>
      <c r="VX400" s="187"/>
      <c r="VY400" s="187"/>
      <c r="VZ400" s="187"/>
      <c r="WA400" s="187"/>
      <c r="WB400" s="187"/>
      <c r="WC400" s="187"/>
      <c r="WD400" s="187"/>
      <c r="WE400" s="187"/>
      <c r="WF400" s="187"/>
      <c r="WG400" s="187"/>
      <c r="WH400" s="187"/>
      <c r="WI400" s="187"/>
      <c r="WJ400" s="187"/>
      <c r="WK400" s="187"/>
      <c r="WL400" s="187"/>
      <c r="WM400" s="187"/>
      <c r="WN400" s="187"/>
      <c r="WO400" s="187"/>
      <c r="WP400" s="187"/>
      <c r="WQ400" s="187"/>
      <c r="WR400" s="187"/>
      <c r="WS400" s="187"/>
      <c r="WT400" s="187"/>
      <c r="WU400" s="187"/>
      <c r="WV400" s="187"/>
      <c r="WW400" s="187"/>
      <c r="WX400" s="187"/>
      <c r="WY400" s="187"/>
      <c r="WZ400" s="187"/>
      <c r="XA400" s="187"/>
      <c r="XB400" s="187"/>
      <c r="XC400" s="187"/>
      <c r="XD400" s="187"/>
      <c r="XE400" s="187"/>
      <c r="XF400" s="187"/>
      <c r="XG400" s="187"/>
      <c r="XH400" s="187"/>
      <c r="XI400" s="187"/>
      <c r="XJ400" s="187"/>
      <c r="XK400" s="187"/>
      <c r="XL400" s="187"/>
      <c r="XM400" s="187"/>
      <c r="XN400" s="187"/>
      <c r="XO400" s="187"/>
      <c r="XP400" s="187"/>
      <c r="XQ400" s="187"/>
      <c r="XR400" s="187"/>
      <c r="XS400" s="187"/>
      <c r="XT400" s="187"/>
      <c r="XU400" s="187"/>
      <c r="XV400" s="187"/>
      <c r="XW400" s="187"/>
      <c r="XX400" s="187"/>
      <c r="XY400" s="187"/>
      <c r="XZ400" s="187"/>
      <c r="YA400" s="187"/>
      <c r="YB400" s="187"/>
      <c r="YC400" s="187"/>
      <c r="YD400" s="187"/>
      <c r="YE400" s="187"/>
      <c r="YF400" s="187"/>
      <c r="YG400" s="187"/>
      <c r="YH400" s="187"/>
      <c r="YI400" s="187"/>
      <c r="YJ400" s="187"/>
      <c r="YK400" s="187"/>
      <c r="YL400" s="187"/>
      <c r="YM400" s="187"/>
      <c r="YN400" s="187"/>
      <c r="YO400" s="187"/>
      <c r="YP400" s="187"/>
      <c r="YQ400" s="187"/>
      <c r="YR400" s="187"/>
      <c r="YS400" s="187"/>
      <c r="YT400" s="187"/>
      <c r="YU400" s="187"/>
      <c r="YV400" s="187"/>
      <c r="YW400" s="187"/>
      <c r="YX400" s="187"/>
      <c r="YY400" s="187"/>
      <c r="YZ400" s="187"/>
      <c r="ZA400" s="187"/>
      <c r="ZB400" s="187"/>
      <c r="ZC400" s="187"/>
      <c r="ZD400" s="187"/>
      <c r="ZE400" s="187"/>
      <c r="ZF400" s="187"/>
      <c r="ZG400" s="187"/>
      <c r="ZH400" s="187"/>
      <c r="ZI400" s="187"/>
      <c r="ZJ400" s="187"/>
      <c r="ZK400" s="187"/>
      <c r="ZL400" s="187"/>
      <c r="ZM400" s="187"/>
      <c r="ZN400" s="187"/>
      <c r="ZO400" s="187"/>
      <c r="ZP400" s="187"/>
      <c r="ZQ400" s="187"/>
      <c r="ZR400" s="187"/>
      <c r="ZS400" s="187"/>
      <c r="ZT400" s="187"/>
      <c r="ZU400" s="187"/>
      <c r="ZV400" s="187"/>
      <c r="ZW400" s="187"/>
      <c r="ZX400" s="187"/>
      <c r="ZY400" s="187"/>
      <c r="ZZ400" s="187"/>
      <c r="AAA400" s="187"/>
      <c r="AAB400" s="187"/>
      <c r="AAC400" s="187"/>
      <c r="AAD400" s="187"/>
      <c r="AAE400" s="187"/>
      <c r="AAF400" s="187"/>
      <c r="AAG400" s="187"/>
      <c r="AAH400" s="187"/>
      <c r="AAI400" s="187"/>
      <c r="AAJ400" s="187"/>
      <c r="AAK400" s="187"/>
      <c r="AAL400" s="187"/>
      <c r="AAM400" s="187"/>
      <c r="AAN400" s="187"/>
      <c r="AAO400" s="187"/>
      <c r="AAP400" s="187"/>
      <c r="AAQ400" s="187"/>
      <c r="AAR400" s="187"/>
      <c r="AAS400" s="187"/>
      <c r="AAT400" s="187"/>
      <c r="AAU400" s="187"/>
      <c r="AAV400" s="187"/>
      <c r="AAW400" s="187"/>
      <c r="AAX400" s="187"/>
      <c r="AAY400" s="187"/>
      <c r="AAZ400" s="187"/>
      <c r="ABA400" s="187"/>
      <c r="ABB400" s="187"/>
      <c r="ABC400" s="187"/>
      <c r="ABD400" s="187"/>
      <c r="ABE400" s="187"/>
      <c r="ABF400" s="187"/>
      <c r="ABG400" s="187"/>
      <c r="ABH400" s="187"/>
      <c r="ABI400" s="187"/>
      <c r="ABJ400" s="187"/>
      <c r="ABK400" s="187"/>
      <c r="ABL400" s="187"/>
      <c r="ABM400" s="187"/>
      <c r="ABN400" s="187"/>
      <c r="ABO400" s="187"/>
      <c r="ABP400" s="187"/>
      <c r="ABQ400" s="187"/>
      <c r="ABR400" s="187"/>
      <c r="ABS400" s="187"/>
      <c r="ABT400" s="187"/>
      <c r="ABU400" s="187"/>
      <c r="ABV400" s="187"/>
      <c r="ABW400" s="187"/>
      <c r="ABX400" s="187"/>
      <c r="ABY400" s="187"/>
      <c r="ABZ400" s="187"/>
      <c r="ACA400" s="187"/>
      <c r="ACB400" s="187"/>
      <c r="ACC400" s="187"/>
      <c r="ACD400" s="187"/>
      <c r="ACE400" s="187"/>
      <c r="ACF400" s="187"/>
      <c r="ACG400" s="187"/>
      <c r="ACH400" s="187"/>
      <c r="ACI400" s="187"/>
      <c r="ACJ400" s="187"/>
      <c r="ACK400" s="187"/>
      <c r="ACL400" s="187"/>
      <c r="ACM400" s="187"/>
      <c r="ACN400" s="187"/>
      <c r="ACO400" s="187"/>
      <c r="ACP400" s="187"/>
      <c r="ACQ400" s="187"/>
      <c r="ACR400" s="187"/>
      <c r="ACS400" s="187"/>
      <c r="ACT400" s="187"/>
      <c r="ACU400" s="187"/>
      <c r="ACV400" s="187"/>
      <c r="ACW400" s="187"/>
      <c r="ACX400" s="187"/>
      <c r="ACY400" s="187"/>
      <c r="ACZ400" s="187"/>
      <c r="ADA400" s="187"/>
      <c r="ADB400" s="187"/>
      <c r="ADC400" s="187"/>
      <c r="ADD400" s="187"/>
      <c r="ADE400" s="187"/>
      <c r="ADF400" s="187"/>
      <c r="ADG400" s="187"/>
      <c r="ADH400" s="187"/>
      <c r="ADI400" s="187"/>
      <c r="ADJ400" s="187"/>
      <c r="ADK400" s="187"/>
      <c r="ADL400" s="187"/>
      <c r="ADM400" s="187"/>
      <c r="ADN400" s="187"/>
      <c r="ADO400" s="187"/>
      <c r="ADP400" s="187"/>
      <c r="ADQ400" s="187"/>
      <c r="ADR400" s="187"/>
      <c r="ADS400" s="187"/>
      <c r="ADT400" s="187"/>
      <c r="ADU400" s="187"/>
      <c r="ADV400" s="187"/>
      <c r="ADW400" s="187"/>
      <c r="ADX400" s="187"/>
      <c r="ADY400" s="187"/>
      <c r="ADZ400" s="187"/>
      <c r="AEA400" s="187"/>
      <c r="AEB400" s="187"/>
      <c r="AEC400" s="187"/>
      <c r="AED400" s="187"/>
      <c r="AEE400" s="187"/>
      <c r="AEF400" s="187"/>
      <c r="AEG400" s="187"/>
      <c r="AEH400" s="187"/>
      <c r="AEI400" s="187"/>
      <c r="AEJ400" s="187"/>
      <c r="AEK400" s="187"/>
      <c r="AEL400" s="187"/>
      <c r="AEM400" s="187"/>
      <c r="AEN400" s="187"/>
      <c r="AEO400" s="187"/>
      <c r="AEP400" s="187"/>
      <c r="AEQ400" s="187"/>
      <c r="AER400" s="187"/>
      <c r="AES400" s="187"/>
      <c r="AET400" s="187"/>
      <c r="AEU400" s="187"/>
      <c r="AEV400" s="187"/>
      <c r="AEW400" s="187"/>
      <c r="AEX400" s="187"/>
      <c r="AEY400" s="187"/>
      <c r="AEZ400" s="187"/>
      <c r="AFA400" s="187"/>
      <c r="AFB400" s="187"/>
      <c r="AFC400" s="187"/>
      <c r="AFD400" s="187"/>
      <c r="AFE400" s="187"/>
      <c r="AFF400" s="187"/>
      <c r="AFG400" s="187"/>
      <c r="AFH400" s="187"/>
      <c r="AFI400" s="187"/>
      <c r="AFJ400" s="187"/>
      <c r="AFK400" s="187"/>
      <c r="AFL400" s="187"/>
      <c r="AFM400" s="187"/>
      <c r="AFN400" s="187"/>
      <c r="AFO400" s="187"/>
      <c r="AFP400" s="187"/>
      <c r="AFQ400" s="187"/>
      <c r="AFR400" s="187"/>
      <c r="AFS400" s="187"/>
      <c r="AFT400" s="187"/>
      <c r="AFU400" s="187"/>
      <c r="AFV400" s="187"/>
      <c r="AFW400" s="187"/>
      <c r="AFX400" s="187"/>
      <c r="AFY400" s="187"/>
      <c r="AFZ400" s="187"/>
      <c r="AGA400" s="187"/>
      <c r="AGB400" s="187"/>
      <c r="AGC400" s="187"/>
      <c r="AGD400" s="187"/>
      <c r="AGE400" s="187"/>
      <c r="AGF400" s="187"/>
      <c r="AGG400" s="187"/>
      <c r="AGH400" s="187"/>
      <c r="AGI400" s="187"/>
      <c r="AGJ400" s="187"/>
      <c r="AGK400" s="187"/>
      <c r="AGL400" s="187"/>
      <c r="AGM400" s="187"/>
      <c r="AGN400" s="187"/>
      <c r="AGO400" s="187"/>
      <c r="AGP400" s="187"/>
      <c r="AGQ400" s="187"/>
      <c r="AGR400" s="187"/>
      <c r="AGS400" s="187"/>
      <c r="AGT400" s="187"/>
      <c r="AGU400" s="187"/>
      <c r="AGV400" s="187"/>
      <c r="AGW400" s="187"/>
      <c r="AGX400" s="187"/>
      <c r="AGY400" s="187"/>
      <c r="AGZ400" s="187"/>
      <c r="AHA400" s="187"/>
      <c r="AHB400" s="187"/>
      <c r="AHC400" s="187"/>
      <c r="AHD400" s="187"/>
      <c r="AHE400" s="187"/>
      <c r="AHF400" s="187"/>
      <c r="AHG400" s="187"/>
      <c r="AHH400" s="187"/>
      <c r="AHI400" s="187"/>
      <c r="AHJ400" s="187"/>
      <c r="AHK400" s="187"/>
      <c r="AHL400" s="187"/>
      <c r="AHM400" s="187"/>
      <c r="AHN400" s="187"/>
      <c r="AHO400" s="187"/>
      <c r="AHP400" s="187"/>
      <c r="AHQ400" s="187"/>
      <c r="AHR400" s="187"/>
      <c r="AHS400" s="187"/>
      <c r="AHT400" s="187"/>
      <c r="AHU400" s="187"/>
      <c r="AHV400" s="187"/>
      <c r="AHW400" s="187"/>
      <c r="AHX400" s="187"/>
      <c r="AHY400" s="187"/>
      <c r="AHZ400" s="187"/>
      <c r="AIA400" s="187"/>
      <c r="AIB400" s="187"/>
      <c r="AIC400" s="187"/>
      <c r="AID400" s="187"/>
      <c r="AIE400" s="187"/>
      <c r="AIF400" s="187"/>
      <c r="AIG400" s="187"/>
      <c r="AIH400" s="187"/>
      <c r="AII400" s="187"/>
      <c r="AIJ400" s="187"/>
      <c r="AIK400" s="187"/>
      <c r="AIL400" s="187"/>
      <c r="AIM400" s="187"/>
      <c r="AIN400" s="187"/>
      <c r="AIO400" s="187"/>
      <c r="AIP400" s="187"/>
      <c r="AIQ400" s="187"/>
      <c r="AIR400" s="187"/>
      <c r="AIS400" s="187"/>
      <c r="AIT400" s="187"/>
      <c r="AIU400" s="187"/>
      <c r="AIV400" s="187"/>
      <c r="AIW400" s="187"/>
      <c r="AIX400" s="187"/>
      <c r="AIY400" s="187"/>
      <c r="AIZ400" s="187"/>
      <c r="AJA400" s="187"/>
      <c r="AJB400" s="187"/>
      <c r="AJC400" s="187"/>
      <c r="AJD400" s="187"/>
      <c r="AJE400" s="187"/>
      <c r="AJF400" s="187"/>
      <c r="AJG400" s="187"/>
      <c r="AJH400" s="187"/>
      <c r="AJI400" s="187"/>
      <c r="AJJ400" s="187"/>
      <c r="AJK400" s="187"/>
      <c r="AJL400" s="187"/>
      <c r="AJM400" s="187"/>
      <c r="AJN400" s="187"/>
      <c r="AJO400" s="187"/>
      <c r="AJP400" s="187"/>
      <c r="AJQ400" s="187"/>
      <c r="AJR400" s="187"/>
      <c r="AJS400" s="187"/>
      <c r="AJT400" s="187"/>
      <c r="AJU400" s="187"/>
      <c r="AJV400" s="187"/>
      <c r="AJW400" s="187"/>
      <c r="AJX400" s="187"/>
      <c r="AJY400" s="187"/>
      <c r="AJZ400" s="187"/>
      <c r="AKA400" s="187"/>
      <c r="AKB400" s="187"/>
      <c r="AKC400" s="187"/>
      <c r="AKD400" s="187"/>
      <c r="AKE400" s="187"/>
      <c r="AKF400" s="187"/>
      <c r="AKG400" s="187"/>
      <c r="AKH400" s="187"/>
      <c r="AKI400" s="187"/>
      <c r="AKJ400" s="187"/>
      <c r="AKK400" s="187"/>
      <c r="AKL400" s="187"/>
      <c r="AKM400" s="187"/>
      <c r="AKN400" s="187"/>
      <c r="AKO400" s="187"/>
      <c r="AKP400" s="187"/>
      <c r="AKQ400" s="187"/>
      <c r="AKR400" s="187"/>
      <c r="AKS400" s="187"/>
      <c r="AKT400" s="187"/>
      <c r="AKU400" s="187"/>
      <c r="AKV400" s="187"/>
      <c r="AKW400" s="187"/>
      <c r="AKX400" s="187"/>
      <c r="AKY400" s="187"/>
      <c r="AKZ400" s="187"/>
      <c r="ALA400" s="187"/>
      <c r="ALB400" s="187"/>
      <c r="ALC400" s="187"/>
      <c r="ALD400" s="187"/>
      <c r="ALE400" s="187"/>
      <c r="ALF400" s="187"/>
      <c r="ALG400" s="187"/>
      <c r="ALH400" s="187"/>
      <c r="ALI400" s="187"/>
      <c r="ALJ400" s="187"/>
      <c r="ALK400" s="187"/>
      <c r="ALL400" s="187"/>
      <c r="ALM400" s="187"/>
      <c r="ALN400" s="187"/>
      <c r="ALO400" s="187"/>
      <c r="ALP400" s="187"/>
      <c r="ALQ400" s="187"/>
      <c r="ALR400" s="187"/>
      <c r="ALS400" s="187"/>
      <c r="ALT400" s="187"/>
      <c r="ALU400" s="187"/>
      <c r="ALV400" s="187"/>
      <c r="ALW400" s="187"/>
      <c r="ALX400" s="187"/>
      <c r="ALY400" s="187"/>
      <c r="ALZ400" s="187"/>
      <c r="AMA400" s="187"/>
      <c r="AMB400" s="187"/>
      <c r="AMC400" s="187"/>
      <c r="AMD400" s="187"/>
      <c r="AME400" s="187"/>
      <c r="AMF400" s="187"/>
      <c r="AMG400" s="187"/>
      <c r="AMH400" s="187"/>
      <c r="AMI400" s="187"/>
      <c r="AMJ400" s="187"/>
    </row>
    <row r="401" spans="1:15">
      <c r="D401" s="37"/>
      <c r="E401" s="60"/>
      <c r="F401" s="136"/>
      <c r="O401" s="156"/>
    </row>
    <row r="402" spans="1:15">
      <c r="D402" s="37"/>
      <c r="E402" s="60"/>
      <c r="F402" s="136"/>
      <c r="O402" s="156"/>
    </row>
    <row r="403" spans="1:15">
      <c r="D403" s="37"/>
      <c r="E403" s="60"/>
      <c r="F403" s="136"/>
      <c r="O403" s="156"/>
    </row>
    <row r="404" spans="1:15">
      <c r="A404" s="220" t="s">
        <v>191</v>
      </c>
      <c r="B404" s="220"/>
      <c r="C404" s="220"/>
      <c r="D404" s="220"/>
      <c r="E404" s="220"/>
      <c r="F404" s="220"/>
      <c r="G404" s="220"/>
      <c r="H404" s="220"/>
      <c r="I404" s="220"/>
      <c r="J404" s="220"/>
      <c r="K404" s="220"/>
      <c r="L404" s="220"/>
      <c r="M404" s="220"/>
      <c r="N404" s="220"/>
      <c r="O404" s="220"/>
    </row>
    <row r="405" spans="1:15">
      <c r="D405" s="37"/>
      <c r="E405" s="60"/>
      <c r="F405" s="136"/>
      <c r="O405" s="156"/>
    </row>
    <row r="406" spans="1:15">
      <c r="D406" s="37"/>
      <c r="E406" s="60"/>
      <c r="F406" s="136"/>
      <c r="O406" s="156"/>
    </row>
    <row r="407" spans="1:15">
      <c r="D407" s="37"/>
      <c r="E407" s="60"/>
      <c r="F407" s="136"/>
      <c r="O407" s="156"/>
    </row>
    <row r="408" spans="1:15">
      <c r="D408" s="37"/>
      <c r="E408" s="60"/>
      <c r="F408" s="136"/>
      <c r="O408" s="156"/>
    </row>
  </sheetData>
  <autoFilter ref="A15:O399"/>
  <mergeCells count="659">
    <mergeCell ref="G88:G89"/>
    <mergeCell ref="A333:A337"/>
    <mergeCell ref="B333:B337"/>
    <mergeCell ref="A338:A340"/>
    <mergeCell ref="B338:B340"/>
    <mergeCell ref="F1:O1"/>
    <mergeCell ref="F3:O3"/>
    <mergeCell ref="F5:O5"/>
    <mergeCell ref="A9:O9"/>
    <mergeCell ref="A10:O10"/>
    <mergeCell ref="A14:A15"/>
    <mergeCell ref="B14:B15"/>
    <mergeCell ref="C14:C15"/>
    <mergeCell ref="D14:O14"/>
    <mergeCell ref="H47:H48"/>
    <mergeCell ref="I47:I48"/>
    <mergeCell ref="J47:J48"/>
    <mergeCell ref="K47:K48"/>
    <mergeCell ref="L47:L48"/>
    <mergeCell ref="M47:M48"/>
    <mergeCell ref="N47:N48"/>
    <mergeCell ref="A16:A33"/>
    <mergeCell ref="B16:B33"/>
    <mergeCell ref="A34:A42"/>
    <mergeCell ref="J65:J66"/>
    <mergeCell ref="K65:K66"/>
    <mergeCell ref="L65:L66"/>
    <mergeCell ref="B34:B42"/>
    <mergeCell ref="A43:A50"/>
    <mergeCell ref="B43:B50"/>
    <mergeCell ref="C47:C48"/>
    <mergeCell ref="D47:D48"/>
    <mergeCell ref="E47:E48"/>
    <mergeCell ref="D65:D66"/>
    <mergeCell ref="E65:E66"/>
    <mergeCell ref="F65:F66"/>
    <mergeCell ref="O47:O48"/>
    <mergeCell ref="A51:A60"/>
    <mergeCell ref="B51:B60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F47:F48"/>
    <mergeCell ref="G47:G48"/>
    <mergeCell ref="M65:M66"/>
    <mergeCell ref="N65:N66"/>
    <mergeCell ref="O65:O66"/>
    <mergeCell ref="A67:A74"/>
    <mergeCell ref="B67:B74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A61:A66"/>
    <mergeCell ref="B61:B66"/>
    <mergeCell ref="C65:C66"/>
    <mergeCell ref="G65:G66"/>
    <mergeCell ref="H65:H66"/>
    <mergeCell ref="I65:I66"/>
    <mergeCell ref="A75:A78"/>
    <mergeCell ref="B75:B77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A81:A89"/>
    <mergeCell ref="B81:B89"/>
    <mergeCell ref="C83:C84"/>
    <mergeCell ref="D83:D84"/>
    <mergeCell ref="E83:E84"/>
    <mergeCell ref="F83:F84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F88:F89"/>
    <mergeCell ref="A90:A97"/>
    <mergeCell ref="B90:B97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O92:O93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95:L96"/>
    <mergeCell ref="M95:M96"/>
    <mergeCell ref="N95:N96"/>
    <mergeCell ref="O95:O96"/>
    <mergeCell ref="A98:A106"/>
    <mergeCell ref="B98:B106"/>
    <mergeCell ref="A107:A114"/>
    <mergeCell ref="B107:B114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K109:K110"/>
    <mergeCell ref="L109:L110"/>
    <mergeCell ref="M109:M110"/>
    <mergeCell ref="N109:N110"/>
    <mergeCell ref="O109:O110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L112:L113"/>
    <mergeCell ref="M112:M113"/>
    <mergeCell ref="N112:N113"/>
    <mergeCell ref="O112:O113"/>
    <mergeCell ref="E114:E115"/>
    <mergeCell ref="O114:O115"/>
    <mergeCell ref="A116:A124"/>
    <mergeCell ref="B116:B124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A125:A132"/>
    <mergeCell ref="B125:B132"/>
    <mergeCell ref="C127:C128"/>
    <mergeCell ref="D127:D128"/>
    <mergeCell ref="E127:E128"/>
    <mergeCell ref="F127:F128"/>
    <mergeCell ref="G127:G128"/>
    <mergeCell ref="H127:H128"/>
    <mergeCell ref="I127:I128"/>
    <mergeCell ref="M127:M128"/>
    <mergeCell ref="N127:N128"/>
    <mergeCell ref="O127:O128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N130:N131"/>
    <mergeCell ref="O130:O131"/>
    <mergeCell ref="J127:J128"/>
    <mergeCell ref="K127:K128"/>
    <mergeCell ref="L127:L128"/>
    <mergeCell ref="A134:A146"/>
    <mergeCell ref="B134:B146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O136:O137"/>
    <mergeCell ref="A147:A156"/>
    <mergeCell ref="B147:B156"/>
    <mergeCell ref="C149:C150"/>
    <mergeCell ref="D149:D150"/>
    <mergeCell ref="E149:E150"/>
    <mergeCell ref="F149:F150"/>
    <mergeCell ref="G149:G150"/>
    <mergeCell ref="H149:H150"/>
    <mergeCell ref="I149:I150"/>
    <mergeCell ref="J149:J150"/>
    <mergeCell ref="K149:K150"/>
    <mergeCell ref="L149:L150"/>
    <mergeCell ref="M149:M150"/>
    <mergeCell ref="N149:N150"/>
    <mergeCell ref="O149:O150"/>
    <mergeCell ref="C152:C153"/>
    <mergeCell ref="D152:D153"/>
    <mergeCell ref="E152:E153"/>
    <mergeCell ref="O152:O153"/>
    <mergeCell ref="J159:J160"/>
    <mergeCell ref="K159:K160"/>
    <mergeCell ref="L159:L160"/>
    <mergeCell ref="M159:M160"/>
    <mergeCell ref="N159:N160"/>
    <mergeCell ref="O159:O160"/>
    <mergeCell ref="A161:A165"/>
    <mergeCell ref="B161:B165"/>
    <mergeCell ref="H159:H160"/>
    <mergeCell ref="I159:I160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A166:A172"/>
    <mergeCell ref="B166:B172"/>
    <mergeCell ref="A157:A160"/>
    <mergeCell ref="B157:B160"/>
    <mergeCell ref="C159:C160"/>
    <mergeCell ref="D159:D160"/>
    <mergeCell ref="E159:E160"/>
    <mergeCell ref="F159:F160"/>
    <mergeCell ref="G159:G160"/>
    <mergeCell ref="A173:A178"/>
    <mergeCell ref="B173:B178"/>
    <mergeCell ref="C177:C178"/>
    <mergeCell ref="D177:D178"/>
    <mergeCell ref="E177:E178"/>
    <mergeCell ref="F177:F178"/>
    <mergeCell ref="G177:G178"/>
    <mergeCell ref="H177:H178"/>
    <mergeCell ref="I177:I178"/>
    <mergeCell ref="J177:J178"/>
    <mergeCell ref="K177:K178"/>
    <mergeCell ref="L177:L178"/>
    <mergeCell ref="M177:M178"/>
    <mergeCell ref="N177:N178"/>
    <mergeCell ref="O177:O178"/>
    <mergeCell ref="A179:A185"/>
    <mergeCell ref="B179:B185"/>
    <mergeCell ref="C181:C182"/>
    <mergeCell ref="D181:D182"/>
    <mergeCell ref="E181:E182"/>
    <mergeCell ref="F181:F182"/>
    <mergeCell ref="G181:G182"/>
    <mergeCell ref="H181:H182"/>
    <mergeCell ref="I181:I182"/>
    <mergeCell ref="J181:J182"/>
    <mergeCell ref="K181:K182"/>
    <mergeCell ref="L181:L182"/>
    <mergeCell ref="M181:M182"/>
    <mergeCell ref="N181:N182"/>
    <mergeCell ref="O181:O182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K184:K185"/>
    <mergeCell ref="L184:L185"/>
    <mergeCell ref="M184:M185"/>
    <mergeCell ref="N184:N185"/>
    <mergeCell ref="O184:O185"/>
    <mergeCell ref="A186:A190"/>
    <mergeCell ref="B186:B190"/>
    <mergeCell ref="A191:A201"/>
    <mergeCell ref="B191:B201"/>
    <mergeCell ref="C193:C194"/>
    <mergeCell ref="D193:D194"/>
    <mergeCell ref="E193:E194"/>
    <mergeCell ref="F193:F194"/>
    <mergeCell ref="G193:G194"/>
    <mergeCell ref="H193:H194"/>
    <mergeCell ref="I193:I194"/>
    <mergeCell ref="J193:J194"/>
    <mergeCell ref="K193:K194"/>
    <mergeCell ref="L193:L194"/>
    <mergeCell ref="M193:M194"/>
    <mergeCell ref="N193:N194"/>
    <mergeCell ref="O193:O194"/>
    <mergeCell ref="C198:C199"/>
    <mergeCell ref="D198:D199"/>
    <mergeCell ref="E198:E199"/>
    <mergeCell ref="F198:F199"/>
    <mergeCell ref="G198:G199"/>
    <mergeCell ref="H198:H199"/>
    <mergeCell ref="N198:N199"/>
    <mergeCell ref="O198:O199"/>
    <mergeCell ref="A202:A207"/>
    <mergeCell ref="B202:B203"/>
    <mergeCell ref="B204:B207"/>
    <mergeCell ref="C206:C207"/>
    <mergeCell ref="D206:D207"/>
    <mergeCell ref="E206:E207"/>
    <mergeCell ref="F206:F207"/>
    <mergeCell ref="G206:G207"/>
    <mergeCell ref="H206:H207"/>
    <mergeCell ref="I206:I207"/>
    <mergeCell ref="J206:J207"/>
    <mergeCell ref="K206:K207"/>
    <mergeCell ref="L206:L207"/>
    <mergeCell ref="M206:M207"/>
    <mergeCell ref="N206:N207"/>
    <mergeCell ref="O206:O207"/>
    <mergeCell ref="F213:F214"/>
    <mergeCell ref="G213:G214"/>
    <mergeCell ref="H213:H214"/>
    <mergeCell ref="I213:I214"/>
    <mergeCell ref="I198:I199"/>
    <mergeCell ref="J198:J199"/>
    <mergeCell ref="K198:K199"/>
    <mergeCell ref="L198:L199"/>
    <mergeCell ref="M198:M199"/>
    <mergeCell ref="O213:O214"/>
    <mergeCell ref="A216:A222"/>
    <mergeCell ref="B216:B222"/>
    <mergeCell ref="C218:C219"/>
    <mergeCell ref="D218:D219"/>
    <mergeCell ref="E218:E219"/>
    <mergeCell ref="F218:F219"/>
    <mergeCell ref="G218:G219"/>
    <mergeCell ref="H218:H219"/>
    <mergeCell ref="I218:I219"/>
    <mergeCell ref="J218:J219"/>
    <mergeCell ref="K218:K219"/>
    <mergeCell ref="L218:L219"/>
    <mergeCell ref="M218:M219"/>
    <mergeCell ref="N218:N219"/>
    <mergeCell ref="O218:O219"/>
    <mergeCell ref="C221:C222"/>
    <mergeCell ref="D221:D222"/>
    <mergeCell ref="E221:E222"/>
    <mergeCell ref="A211:A215"/>
    <mergeCell ref="B211:B215"/>
    <mergeCell ref="C213:C214"/>
    <mergeCell ref="D213:D214"/>
    <mergeCell ref="E213:E214"/>
    <mergeCell ref="K221:K222"/>
    <mergeCell ref="L221:L222"/>
    <mergeCell ref="M221:M222"/>
    <mergeCell ref="N221:N222"/>
    <mergeCell ref="J213:J214"/>
    <mergeCell ref="K213:K214"/>
    <mergeCell ref="L213:L214"/>
    <mergeCell ref="M213:M214"/>
    <mergeCell ref="N213:N214"/>
    <mergeCell ref="I238:I239"/>
    <mergeCell ref="O221:O222"/>
    <mergeCell ref="A223:A227"/>
    <mergeCell ref="B223:B227"/>
    <mergeCell ref="A228:A233"/>
    <mergeCell ref="B228:B233"/>
    <mergeCell ref="C230:C231"/>
    <mergeCell ref="D230:D231"/>
    <mergeCell ref="E230:E231"/>
    <mergeCell ref="F230:F231"/>
    <mergeCell ref="G230:G231"/>
    <mergeCell ref="H230:H231"/>
    <mergeCell ref="I230:I231"/>
    <mergeCell ref="J230:J231"/>
    <mergeCell ref="K230:K231"/>
    <mergeCell ref="L230:L231"/>
    <mergeCell ref="M230:M231"/>
    <mergeCell ref="N230:N231"/>
    <mergeCell ref="O230:O231"/>
    <mergeCell ref="F221:F222"/>
    <mergeCell ref="G221:G222"/>
    <mergeCell ref="H221:H222"/>
    <mergeCell ref="I221:I222"/>
    <mergeCell ref="J221:J222"/>
    <mergeCell ref="E247:E248"/>
    <mergeCell ref="A234:A241"/>
    <mergeCell ref="B234:B241"/>
    <mergeCell ref="C238:C239"/>
    <mergeCell ref="D238:D239"/>
    <mergeCell ref="E238:E239"/>
    <mergeCell ref="F238:F239"/>
    <mergeCell ref="G238:G239"/>
    <mergeCell ref="H238:H239"/>
    <mergeCell ref="N247:N248"/>
    <mergeCell ref="J238:J239"/>
    <mergeCell ref="K238:K239"/>
    <mergeCell ref="L238:L239"/>
    <mergeCell ref="M238:M239"/>
    <mergeCell ref="N238:N239"/>
    <mergeCell ref="O238:O239"/>
    <mergeCell ref="A242:A248"/>
    <mergeCell ref="B242:B248"/>
    <mergeCell ref="C244:C245"/>
    <mergeCell ref="D244:D245"/>
    <mergeCell ref="E244:E245"/>
    <mergeCell ref="F244:F245"/>
    <mergeCell ref="G244:G245"/>
    <mergeCell ref="H244:H245"/>
    <mergeCell ref="I244:I245"/>
    <mergeCell ref="J244:J245"/>
    <mergeCell ref="K244:K245"/>
    <mergeCell ref="L244:L245"/>
    <mergeCell ref="M244:M245"/>
    <mergeCell ref="N244:N245"/>
    <mergeCell ref="O244:O245"/>
    <mergeCell ref="C247:C248"/>
    <mergeCell ref="D247:D248"/>
    <mergeCell ref="O247:O248"/>
    <mergeCell ref="A249:A255"/>
    <mergeCell ref="B249:B255"/>
    <mergeCell ref="C249:C255"/>
    <mergeCell ref="D249:D255"/>
    <mergeCell ref="E249:E255"/>
    <mergeCell ref="F249:F255"/>
    <mergeCell ref="G249:G255"/>
    <mergeCell ref="H249:H255"/>
    <mergeCell ref="I249:I255"/>
    <mergeCell ref="J249:J255"/>
    <mergeCell ref="K249:K255"/>
    <mergeCell ref="L249:L255"/>
    <mergeCell ref="M249:M255"/>
    <mergeCell ref="N249:N255"/>
    <mergeCell ref="O249:O255"/>
    <mergeCell ref="F247:F248"/>
    <mergeCell ref="G247:G248"/>
    <mergeCell ref="H247:H248"/>
    <mergeCell ref="I247:I248"/>
    <mergeCell ref="J247:J248"/>
    <mergeCell ref="K247:K248"/>
    <mergeCell ref="L247:L248"/>
    <mergeCell ref="M247:M248"/>
    <mergeCell ref="M259:M260"/>
    <mergeCell ref="N259:N260"/>
    <mergeCell ref="O259:O260"/>
    <mergeCell ref="A268:A275"/>
    <mergeCell ref="B268:B275"/>
    <mergeCell ref="C272:C273"/>
    <mergeCell ref="D272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M272:M273"/>
    <mergeCell ref="N272:N273"/>
    <mergeCell ref="O272:O273"/>
    <mergeCell ref="A257:A265"/>
    <mergeCell ref="B257:B265"/>
    <mergeCell ref="C259:C260"/>
    <mergeCell ref="D259:D260"/>
    <mergeCell ref="E259:E260"/>
    <mergeCell ref="F259:F260"/>
    <mergeCell ref="G280:G281"/>
    <mergeCell ref="H280:H281"/>
    <mergeCell ref="I280:I281"/>
    <mergeCell ref="J259:J260"/>
    <mergeCell ref="K259:K260"/>
    <mergeCell ref="L259:L260"/>
    <mergeCell ref="G259:G260"/>
    <mergeCell ref="H259:H260"/>
    <mergeCell ref="I259:I260"/>
    <mergeCell ref="J280:J281"/>
    <mergeCell ref="K280:K281"/>
    <mergeCell ref="L280:L281"/>
    <mergeCell ref="M280:M281"/>
    <mergeCell ref="N280:N281"/>
    <mergeCell ref="O280:O281"/>
    <mergeCell ref="A284:A294"/>
    <mergeCell ref="B284:B294"/>
    <mergeCell ref="C286:C287"/>
    <mergeCell ref="D286:D287"/>
    <mergeCell ref="E286:E287"/>
    <mergeCell ref="F286:F287"/>
    <mergeCell ref="G286:G287"/>
    <mergeCell ref="H286:H287"/>
    <mergeCell ref="I286:I287"/>
    <mergeCell ref="J286:J287"/>
    <mergeCell ref="K286:K287"/>
    <mergeCell ref="L286:L287"/>
    <mergeCell ref="M286:M287"/>
    <mergeCell ref="N286:N287"/>
    <mergeCell ref="O286:O287"/>
    <mergeCell ref="A276:A283"/>
    <mergeCell ref="B276:B283"/>
    <mergeCell ref="C280:C281"/>
    <mergeCell ref="D280:D281"/>
    <mergeCell ref="E280:E281"/>
    <mergeCell ref="F280:F281"/>
    <mergeCell ref="H317:H318"/>
    <mergeCell ref="I317:I318"/>
    <mergeCell ref="J317:J318"/>
    <mergeCell ref="K317:K318"/>
    <mergeCell ref="L317:L318"/>
    <mergeCell ref="M317:M318"/>
    <mergeCell ref="N317:N318"/>
    <mergeCell ref="A297:A301"/>
    <mergeCell ref="B297:B301"/>
    <mergeCell ref="A302:A314"/>
    <mergeCell ref="B302:B314"/>
    <mergeCell ref="A315:A318"/>
    <mergeCell ref="B315:B318"/>
    <mergeCell ref="C317:C318"/>
    <mergeCell ref="D317:D318"/>
    <mergeCell ref="E317:E318"/>
    <mergeCell ref="O317:O318"/>
    <mergeCell ref="A319:A323"/>
    <mergeCell ref="B319:B323"/>
    <mergeCell ref="A324:A332"/>
    <mergeCell ref="B324:B332"/>
    <mergeCell ref="A341:A349"/>
    <mergeCell ref="B341:B349"/>
    <mergeCell ref="A350:A360"/>
    <mergeCell ref="B350:B360"/>
    <mergeCell ref="C352:C353"/>
    <mergeCell ref="D352:D353"/>
    <mergeCell ref="E352:E353"/>
    <mergeCell ref="F352:F353"/>
    <mergeCell ref="G352:G353"/>
    <mergeCell ref="H352:H353"/>
    <mergeCell ref="I352:I353"/>
    <mergeCell ref="J352:J353"/>
    <mergeCell ref="K352:K353"/>
    <mergeCell ref="L352:L353"/>
    <mergeCell ref="M352:M353"/>
    <mergeCell ref="N352:N353"/>
    <mergeCell ref="O352:O353"/>
    <mergeCell ref="F317:F318"/>
    <mergeCell ref="G317:G318"/>
    <mergeCell ref="A361:A370"/>
    <mergeCell ref="B361:B370"/>
    <mergeCell ref="C363:C364"/>
    <mergeCell ref="D363:D364"/>
    <mergeCell ref="E363:E364"/>
    <mergeCell ref="F363:F364"/>
    <mergeCell ref="G363:G364"/>
    <mergeCell ref="H363:H364"/>
    <mergeCell ref="I363:I364"/>
    <mergeCell ref="J363:J364"/>
    <mergeCell ref="K363:K364"/>
    <mergeCell ref="L363:L364"/>
    <mergeCell ref="M363:M364"/>
    <mergeCell ref="N363:N364"/>
    <mergeCell ref="O363:O364"/>
    <mergeCell ref="C367:C368"/>
    <mergeCell ref="D367:D368"/>
    <mergeCell ref="E367:E368"/>
    <mergeCell ref="F367:F368"/>
    <mergeCell ref="G367:G368"/>
    <mergeCell ref="H367:H368"/>
    <mergeCell ref="I367:I368"/>
    <mergeCell ref="J367:J368"/>
    <mergeCell ref="K367:K368"/>
    <mergeCell ref="L367:L368"/>
    <mergeCell ref="M367:M368"/>
    <mergeCell ref="N367:N368"/>
    <mergeCell ref="O367:O368"/>
    <mergeCell ref="A379:A386"/>
    <mergeCell ref="B379:B386"/>
    <mergeCell ref="A389:A394"/>
    <mergeCell ref="B389:B394"/>
    <mergeCell ref="C391:C392"/>
    <mergeCell ref="D391:D392"/>
    <mergeCell ref="E391:E392"/>
    <mergeCell ref="A371:A378"/>
    <mergeCell ref="B371:B378"/>
    <mergeCell ref="O391:O392"/>
    <mergeCell ref="A396:O396"/>
    <mergeCell ref="A399:O399"/>
    <mergeCell ref="A404:O404"/>
    <mergeCell ref="F391:F392"/>
    <mergeCell ref="G391:G392"/>
    <mergeCell ref="H391:H392"/>
    <mergeCell ref="I391:I392"/>
    <mergeCell ref="J391:J392"/>
    <mergeCell ref="K391:K392"/>
    <mergeCell ref="L391:L392"/>
    <mergeCell ref="M391:M392"/>
    <mergeCell ref="N391:N392"/>
    <mergeCell ref="A397:O397"/>
    <mergeCell ref="A398:O398"/>
  </mergeCells>
  <printOptions horizontalCentered="1"/>
  <pageMargins left="0.19685039370078741" right="0.19685039370078741" top="1.1811023622047245" bottom="0.47244094488188981" header="0.19685039370078741" footer="0.51181102362204722"/>
  <pageSetup paperSize="9" scale="42" firstPageNumber="152" fitToHeight="0" orientation="landscape" useFirstPageNumber="1" horizontalDpi="300" verticalDpi="300" r:id="rId1"/>
  <headerFooter>
    <oddHeader>&amp;C&amp;"Times New Roman,Обычный"&amp;16&amp;P</oddHeader>
  </headerFooter>
  <rowBreaks count="10" manualBreakCount="10">
    <brk id="33" max="16383" man="1"/>
    <brk id="80" max="16383" man="1"/>
    <brk id="132" max="14" man="1"/>
    <brk id="160" max="16383" man="1"/>
    <brk id="190" max="16383" man="1"/>
    <brk id="230" max="14" man="1"/>
    <brk id="290" max="14" man="1"/>
    <brk id="321" max="14" man="1"/>
    <brk id="347" max="14" man="1"/>
    <brk id="38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75" zoomScaleNormal="100" zoomScalePageLayoutView="75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прил_5 (2)</vt:lpstr>
      <vt:lpstr>Форма 3 (2)</vt:lpstr>
      <vt:lpstr>Лист1</vt:lpstr>
      <vt:lpstr>'Форма 3 (2)'!Заголовки_для_печати</vt:lpstr>
      <vt:lpstr>'Форма 3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Сушенцова Н.Н. Наталья Ноиловна</dc:creator>
  <cp:lastModifiedBy>Malyh</cp:lastModifiedBy>
  <cp:revision>381</cp:revision>
  <cp:lastPrinted>2023-04-21T09:00:34Z</cp:lastPrinted>
  <dcterms:created xsi:type="dcterms:W3CDTF">2006-09-28T05:33:49Z</dcterms:created>
  <dcterms:modified xsi:type="dcterms:W3CDTF">2023-04-21T09:01:18Z</dcterms:modified>
  <dc:language>ru-RU</dc:language>
</cp:coreProperties>
</file>